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äiseelarve" sheetId="1" r:id="rId4"/>
    <sheet state="hidden" name="Majutuse ja transpordi kalkulat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6">
      <text>
        <t xml:space="preserve">Plaanime küsida 3300, millest tuleb 7% maksta Hooandja platvormile
	-Marili Pärtel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7">
      <text>
        <t xml:space="preserve">Estravel
	-Marili Pärtel</t>
      </text>
    </comment>
    <comment authorId="0" ref="B3">
      <text>
        <t xml:space="preserve">Selle puhul on pakkumises viga - 10 2-kohalisest toast ei piisa. Arvutasin praegu arvestades 50 osalejaga ka.
	-Marili Pärtel</t>
      </text>
    </comment>
    <comment authorId="0" ref="B2">
      <text>
        <t xml:space="preserve">Kuna me tegelikult võimalikku tubade saadavust ei tea, siis tegin üsna juhusliku (ja pigem optimistliku) jaotuse
	-Marili Pärtel</t>
      </text>
    </comment>
  </commentList>
</comments>
</file>

<file path=xl/sharedStrings.xml><?xml version="1.0" encoding="utf-8"?>
<sst xmlns="http://schemas.openxmlformats.org/spreadsheetml/2006/main" count="40" uniqueCount="39">
  <si>
    <t>KULUD</t>
  </si>
  <si>
    <t xml:space="preserve">Kogus </t>
  </si>
  <si>
    <t>Hind</t>
  </si>
  <si>
    <t>Summa</t>
  </si>
  <si>
    <t>TULUD</t>
  </si>
  <si>
    <t>Kogus</t>
  </si>
  <si>
    <t>Plan. summa</t>
  </si>
  <si>
    <t>Tegelik</t>
  </si>
  <si>
    <t>Lennupiletid</t>
  </si>
  <si>
    <t>Lauljate omaosalus</t>
  </si>
  <si>
    <t>Bussitransfeer lennujaam- Heustoni rongijaam</t>
  </si>
  <si>
    <t>TÜM</t>
  </si>
  <si>
    <t>Rongipiletid</t>
  </si>
  <si>
    <t>Eesti Kultuurkapital</t>
  </si>
  <si>
    <t>Buss Tartu-Riia-Tartu</t>
  </si>
  <si>
    <t>Tartu linna reservfond</t>
  </si>
  <si>
    <t>Reisikindlustus</t>
  </si>
  <si>
    <t>Hooandja</t>
  </si>
  <si>
    <t>Majutus</t>
  </si>
  <si>
    <t>379.7619047</t>
  </si>
  <si>
    <t>Koori omaosalus</t>
  </si>
  <si>
    <t>Osalemine konkursi galakontsertidel</t>
  </si>
  <si>
    <t>11.04 kontserdi piletitulu</t>
  </si>
  <si>
    <t>Hooandja kingituste tellimine ja saatmine</t>
  </si>
  <si>
    <t>Korraldajate toetus</t>
  </si>
  <si>
    <t>Konkursi osalustasu</t>
  </si>
  <si>
    <t>MAJUTUS</t>
  </si>
  <si>
    <t>1 öö</t>
  </si>
  <si>
    <t>5 ööd</t>
  </si>
  <si>
    <t>7 ööd</t>
  </si>
  <si>
    <t>Märkused</t>
  </si>
  <si>
    <t>Clayton Hotel Cork City</t>
  </si>
  <si>
    <t>25% kogusummast vaja maksta 2 nd pärast broneerimist</t>
  </si>
  <si>
    <t>Clayton Hotel Silver Springs</t>
  </si>
  <si>
    <t>TRANSPORT</t>
  </si>
  <si>
    <t>Hind inimesele</t>
  </si>
  <si>
    <t>Hind kokku</t>
  </si>
  <si>
    <t>Öid kohapeal</t>
  </si>
  <si>
    <t>Finnair 26.04 - 1.05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</si>
</sst>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1" numFmtId="0" xfId="0" applyAlignment="1" applyBorder="1" applyFont="1">
      <alignment readingOrder="0" vertical="bottom"/>
    </xf>
    <xf borderId="4" fillId="2" fontId="1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0" fillId="2" fontId="2" numFmtId="0" xfId="0" applyFont="1"/>
    <xf borderId="5" fillId="0" fontId="1" numFmtId="0" xfId="0" applyAlignment="1" applyBorder="1" applyFont="1">
      <alignment vertical="bottom"/>
    </xf>
    <xf borderId="0" fillId="0" fontId="1" numFmtId="0" xfId="0" applyAlignment="1" applyFont="1">
      <alignment horizontal="right" readingOrder="0" vertical="bottom"/>
    </xf>
    <xf borderId="4" fillId="0" fontId="1" numFmtId="0" xfId="0" applyAlignment="1" applyBorder="1" applyFont="1">
      <alignment horizontal="right" readingOrder="0" vertical="bottom"/>
    </xf>
    <xf borderId="4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readingOrder="0" vertical="bottom"/>
    </xf>
    <xf borderId="4" fillId="0" fontId="1" numFmtId="0" xfId="0" applyAlignment="1" applyBorder="1" applyFont="1">
      <alignment readingOrder="0" vertical="bottom"/>
    </xf>
    <xf borderId="4" fillId="0" fontId="1" numFmtId="0" xfId="0" applyAlignment="1" applyBorder="1" applyFont="1">
      <alignment horizontal="right" vertical="bottom"/>
    </xf>
    <xf borderId="0" fillId="0" fontId="1" numFmtId="49" xfId="0" applyAlignment="1" applyFont="1" applyNumberFormat="1">
      <alignment horizontal="right" readingOrder="0" vertical="bottom"/>
    </xf>
    <xf borderId="0" fillId="0" fontId="1" numFmtId="0" xfId="0" applyAlignment="1" applyFont="1">
      <alignment horizontal="right" vertical="bottom"/>
    </xf>
    <xf borderId="4" fillId="0" fontId="1" numFmtId="0" xfId="0" applyAlignment="1" applyBorder="1" applyFont="1">
      <alignment horizontal="right" vertical="bottom"/>
    </xf>
    <xf borderId="5" fillId="0" fontId="1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6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horizontal="right" vertical="bottom"/>
    </xf>
    <xf borderId="7" fillId="0" fontId="1" numFmtId="0" xfId="0" applyAlignment="1" applyBorder="1" applyFont="1">
      <alignment readingOrder="0" vertical="bottom"/>
    </xf>
    <xf borderId="8" fillId="0" fontId="1" numFmtId="0" xfId="0" applyAlignment="1" applyBorder="1" applyFont="1">
      <alignment vertical="bottom"/>
    </xf>
    <xf borderId="7" fillId="0" fontId="1" numFmtId="0" xfId="0" applyAlignment="1" applyBorder="1" applyFont="1">
      <alignment horizontal="right" vertical="bottom"/>
    </xf>
    <xf borderId="0" fillId="0" fontId="1" numFmtId="0" xfId="0" applyAlignment="1" applyFont="1">
      <alignment vertical="bottom"/>
    </xf>
    <xf borderId="0" fillId="3" fontId="3" numFmtId="0" xfId="0" applyAlignment="1" applyFill="1" applyFont="1">
      <alignment readingOrder="0"/>
    </xf>
    <xf borderId="0" fillId="3" fontId="3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2" fontId="3" numFmtId="0" xfId="0" applyAlignment="1" applyFont="1">
      <alignment readingOrder="0"/>
    </xf>
    <xf borderId="0" fillId="2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5.88"/>
    <col customWidth="1" min="6" max="6" width="18.88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2" t="s">
        <v>4</v>
      </c>
      <c r="G1" s="2" t="s">
        <v>5</v>
      </c>
      <c r="H1" s="2" t="s">
        <v>2</v>
      </c>
      <c r="I1" s="2" t="s">
        <v>6</v>
      </c>
      <c r="J1" s="5" t="s">
        <v>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7" t="s">
        <v>8</v>
      </c>
      <c r="B2" s="8">
        <v>42.0</v>
      </c>
      <c r="C2" s="8">
        <v>289.05</v>
      </c>
      <c r="D2" s="9">
        <f t="shared" ref="D2:D10" si="1">B2*C2</f>
        <v>12140.1</v>
      </c>
      <c r="E2" s="10"/>
      <c r="F2" s="11" t="s">
        <v>9</v>
      </c>
      <c r="G2" s="8">
        <v>41.0</v>
      </c>
      <c r="H2" s="8">
        <v>450.0</v>
      </c>
      <c r="I2" s="12">
        <f t="shared" ref="I2:I9" si="2">G2*H2</f>
        <v>18450</v>
      </c>
      <c r="J2" s="10"/>
    </row>
    <row r="3">
      <c r="A3" s="11" t="s">
        <v>10</v>
      </c>
      <c r="B3" s="12">
        <v>1.0</v>
      </c>
      <c r="C3" s="13">
        <v>369.0</v>
      </c>
      <c r="D3" s="9">
        <f t="shared" si="1"/>
        <v>369</v>
      </c>
      <c r="E3" s="10"/>
      <c r="F3" s="11" t="s">
        <v>11</v>
      </c>
      <c r="G3" s="13">
        <v>1.0</v>
      </c>
      <c r="H3" s="13">
        <v>3000.0</v>
      </c>
      <c r="I3" s="12">
        <f t="shared" si="2"/>
        <v>3000</v>
      </c>
      <c r="J3" s="14">
        <v>3000.0</v>
      </c>
    </row>
    <row r="4">
      <c r="A4" s="7" t="s">
        <v>12</v>
      </c>
      <c r="B4" s="12">
        <v>44.0</v>
      </c>
      <c r="C4" s="12">
        <v>75.0</v>
      </c>
      <c r="D4" s="9">
        <f t="shared" si="1"/>
        <v>3300</v>
      </c>
      <c r="E4" s="10"/>
      <c r="F4" s="11" t="s">
        <v>13</v>
      </c>
      <c r="G4" s="12">
        <v>1.0</v>
      </c>
      <c r="H4" s="12">
        <v>4000.0</v>
      </c>
      <c r="I4" s="12">
        <f t="shared" si="2"/>
        <v>4000</v>
      </c>
      <c r="J4" s="10"/>
    </row>
    <row r="5">
      <c r="A5" s="7" t="s">
        <v>14</v>
      </c>
      <c r="B5" s="12">
        <v>1.0</v>
      </c>
      <c r="C5" s="12">
        <v>1000.0</v>
      </c>
      <c r="D5" s="9">
        <f t="shared" si="1"/>
        <v>1000</v>
      </c>
      <c r="E5" s="10"/>
      <c r="F5" s="13" t="s">
        <v>15</v>
      </c>
      <c r="G5" s="8">
        <v>1.0</v>
      </c>
      <c r="H5" s="8">
        <v>3000.0</v>
      </c>
      <c r="I5" s="12">
        <f t="shared" si="2"/>
        <v>3000</v>
      </c>
      <c r="J5" s="15"/>
    </row>
    <row r="6">
      <c r="A6" s="7" t="s">
        <v>16</v>
      </c>
      <c r="B6" s="12">
        <v>44.0</v>
      </c>
      <c r="C6" s="12">
        <v>30.45</v>
      </c>
      <c r="D6" s="9">
        <f t="shared" si="1"/>
        <v>1339.8</v>
      </c>
      <c r="E6" s="10"/>
      <c r="F6" s="11" t="s">
        <v>17</v>
      </c>
      <c r="G6" s="12">
        <v>1.0</v>
      </c>
      <c r="H6" s="12">
        <v>3069.0</v>
      </c>
      <c r="I6" s="12">
        <f t="shared" si="2"/>
        <v>3069</v>
      </c>
      <c r="J6" s="10"/>
    </row>
    <row r="7">
      <c r="A7" s="7" t="s">
        <v>18</v>
      </c>
      <c r="B7" s="12">
        <v>42.0</v>
      </c>
      <c r="C7" s="16" t="s">
        <v>19</v>
      </c>
      <c r="D7" s="9">
        <f t="shared" si="1"/>
        <v>15950</v>
      </c>
      <c r="E7" s="10"/>
      <c r="F7" s="11" t="s">
        <v>20</v>
      </c>
      <c r="G7" s="13">
        <v>1.0</v>
      </c>
      <c r="H7" s="13">
        <v>2447.9</v>
      </c>
      <c r="I7" s="12">
        <f t="shared" si="2"/>
        <v>2447.9</v>
      </c>
      <c r="J7" s="10"/>
    </row>
    <row r="8">
      <c r="A8" s="7" t="s">
        <v>21</v>
      </c>
      <c r="B8" s="17">
        <v>44.0</v>
      </c>
      <c r="C8" s="17">
        <v>67.0</v>
      </c>
      <c r="D8" s="18">
        <f t="shared" si="1"/>
        <v>2948</v>
      </c>
      <c r="E8" s="10"/>
      <c r="F8" s="13" t="s">
        <v>22</v>
      </c>
      <c r="G8" s="13">
        <v>1.0</v>
      </c>
      <c r="H8" s="13">
        <v>1000.0</v>
      </c>
      <c r="I8" s="12">
        <f t="shared" si="2"/>
        <v>1000</v>
      </c>
      <c r="J8" s="10"/>
    </row>
    <row r="9">
      <c r="A9" s="19" t="s">
        <v>23</v>
      </c>
      <c r="B9" s="12">
        <v>1.0</v>
      </c>
      <c r="C9" s="12">
        <v>500.0</v>
      </c>
      <c r="D9" s="18">
        <f t="shared" si="1"/>
        <v>500</v>
      </c>
      <c r="E9" s="10"/>
      <c r="F9" s="20" t="s">
        <v>24</v>
      </c>
      <c r="G9" s="21">
        <v>36.0</v>
      </c>
      <c r="H9" s="21">
        <v>80.0</v>
      </c>
      <c r="I9" s="22">
        <f t="shared" si="2"/>
        <v>2880</v>
      </c>
      <c r="J9" s="23">
        <v>2880.0</v>
      </c>
    </row>
    <row r="10">
      <c r="A10" s="24" t="s">
        <v>25</v>
      </c>
      <c r="B10" s="22">
        <v>1.0</v>
      </c>
      <c r="C10" s="22">
        <v>300.0</v>
      </c>
      <c r="D10" s="25">
        <f t="shared" si="1"/>
        <v>300</v>
      </c>
      <c r="E10" s="26"/>
      <c r="F10" s="26"/>
      <c r="G10" s="26"/>
      <c r="H10" s="26"/>
      <c r="I10" s="12">
        <f>SUM(I2:I9)</f>
        <v>37846.9</v>
      </c>
      <c r="J10" s="26"/>
    </row>
    <row r="11">
      <c r="A11" s="26"/>
      <c r="B11" s="26"/>
      <c r="C11" s="26"/>
      <c r="D11" s="12">
        <f>SUM(D2:D10)</f>
        <v>37846.9</v>
      </c>
      <c r="E11" s="26"/>
      <c r="F11" s="26"/>
      <c r="G11" s="26"/>
      <c r="H11" s="26"/>
      <c r="I11" s="26"/>
      <c r="J11" s="26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75"/>
    <col customWidth="1" min="2" max="2" width="12.75"/>
    <col customWidth="1" min="5" max="5" width="42.5"/>
  </cols>
  <sheetData>
    <row r="1">
      <c r="A1" s="27" t="s">
        <v>26</v>
      </c>
      <c r="B1" s="27" t="s">
        <v>27</v>
      </c>
      <c r="C1" s="27" t="s">
        <v>28</v>
      </c>
      <c r="D1" s="27" t="s">
        <v>29</v>
      </c>
      <c r="E1" s="27" t="s">
        <v>30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>
      <c r="A2" s="29" t="s">
        <v>31</v>
      </c>
      <c r="B2" s="30">
        <f>(8*244)+(10*218)+(6*184)</f>
        <v>5236</v>
      </c>
      <c r="C2" s="30">
        <f t="shared" ref="C2:C3" si="1">B2*5</f>
        <v>26180</v>
      </c>
      <c r="D2" s="30">
        <f t="shared" ref="D2:D3" si="2">B2*7</f>
        <v>36652</v>
      </c>
      <c r="E2" s="29" t="s">
        <v>32</v>
      </c>
    </row>
    <row r="3">
      <c r="A3" s="29" t="s">
        <v>33</v>
      </c>
      <c r="B3" s="30">
        <f>(23*221)+(4*209)</f>
        <v>5919</v>
      </c>
      <c r="C3" s="30">
        <f t="shared" si="1"/>
        <v>29595</v>
      </c>
      <c r="D3" s="30">
        <f t="shared" si="2"/>
        <v>41433</v>
      </c>
    </row>
    <row r="6">
      <c r="A6" s="31" t="s">
        <v>34</v>
      </c>
      <c r="B6" s="31" t="s">
        <v>35</v>
      </c>
      <c r="C6" s="31" t="s">
        <v>36</v>
      </c>
      <c r="D6" s="31" t="s">
        <v>37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>
      <c r="A7" s="29" t="s">
        <v>38</v>
      </c>
      <c r="B7" s="30">
        <f>420+110</f>
        <v>530</v>
      </c>
      <c r="C7" s="30">
        <f>B7*50</f>
        <v>26500</v>
      </c>
      <c r="D7" s="29">
        <v>5.0</v>
      </c>
    </row>
  </sheetData>
  <drawing r:id="rId2"/>
  <legacyDrawing r:id="rId3"/>
</worksheet>
</file>