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765" yWindow="270" windowWidth="22650" windowHeight="11190" activeTab="2"/>
  </bookViews>
  <sheets>
    <sheet name="Lisa 1" sheetId="12" r:id="rId1"/>
    <sheet name="Lisa 2" sheetId="15" r:id="rId2"/>
    <sheet name="Lisa 3" sheetId="13" r:id="rId3"/>
  </sheets>
  <definedNames>
    <definedName name="_xlnm.Print_Titles" localSheetId="0">'Lisa 1'!$A:$B,'Lisa 1'!$4:$5</definedName>
    <definedName name="_xlnm.Print_Titles" localSheetId="2">'Lisa 3'!$3:$4</definedName>
  </definedNames>
  <calcPr calcId="145621"/>
</workbook>
</file>

<file path=xl/calcChain.xml><?xml version="1.0" encoding="utf-8"?>
<calcChain xmlns="http://schemas.openxmlformats.org/spreadsheetml/2006/main">
  <c r="L27" i="13" l="1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K27" i="13"/>
  <c r="J18" i="13"/>
  <c r="J17" i="13"/>
  <c r="J16" i="13" s="1"/>
  <c r="D18" i="13"/>
  <c r="D17" i="13"/>
  <c r="F16" i="13"/>
  <c r="G16" i="13"/>
  <c r="H16" i="13"/>
  <c r="I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E16" i="13"/>
  <c r="X28" i="13"/>
  <c r="J28" i="13" s="1"/>
  <c r="D28" i="13"/>
  <c r="I30" i="13" l="1"/>
  <c r="W19" i="12" l="1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F6" i="13"/>
  <c r="AF10" i="13"/>
  <c r="AF13" i="13"/>
  <c r="AF19" i="13"/>
  <c r="AF22" i="13"/>
  <c r="AF25" i="13"/>
  <c r="AE6" i="13"/>
  <c r="AE10" i="13"/>
  <c r="AE13" i="13"/>
  <c r="AE19" i="13"/>
  <c r="AE22" i="13"/>
  <c r="AE25" i="13"/>
  <c r="AF5" i="13" l="1"/>
  <c r="AE5" i="13"/>
  <c r="Z23" i="13"/>
  <c r="Y23" i="13"/>
  <c r="R23" i="13"/>
  <c r="D23" i="13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G7" i="15"/>
  <c r="F7" i="15"/>
  <c r="E7" i="15"/>
  <c r="X23" i="13" l="1"/>
  <c r="J23" i="13"/>
  <c r="X26" i="13" l="1"/>
  <c r="X25" i="13" s="1"/>
  <c r="R26" i="13"/>
  <c r="D26" i="13"/>
  <c r="AM25" i="13"/>
  <c r="AL25" i="13"/>
  <c r="AK25" i="13"/>
  <c r="AJ25" i="13"/>
  <c r="AI25" i="13"/>
  <c r="AH25" i="13"/>
  <c r="AG25" i="13"/>
  <c r="AD25" i="13"/>
  <c r="AC25" i="13"/>
  <c r="AB25" i="13"/>
  <c r="AA25" i="13"/>
  <c r="Z25" i="13"/>
  <c r="Y25" i="13"/>
  <c r="W25" i="13"/>
  <c r="V25" i="13"/>
  <c r="U25" i="13"/>
  <c r="T25" i="13"/>
  <c r="S25" i="13"/>
  <c r="Q25" i="13"/>
  <c r="P25" i="13"/>
  <c r="O25" i="13"/>
  <c r="N25" i="13"/>
  <c r="M25" i="13"/>
  <c r="L25" i="13"/>
  <c r="K25" i="13"/>
  <c r="H25" i="13"/>
  <c r="G25" i="13"/>
  <c r="F25" i="13"/>
  <c r="E25" i="13"/>
  <c r="R24" i="13"/>
  <c r="X24" i="13"/>
  <c r="F22" i="13"/>
  <c r="G22" i="13"/>
  <c r="H22" i="13"/>
  <c r="K22" i="13"/>
  <c r="L22" i="13"/>
  <c r="M22" i="13"/>
  <c r="N22" i="13"/>
  <c r="O22" i="13"/>
  <c r="P22" i="13"/>
  <c r="Q22" i="13"/>
  <c r="S22" i="13"/>
  <c r="T22" i="13"/>
  <c r="U22" i="13"/>
  <c r="V22" i="13"/>
  <c r="W22" i="13"/>
  <c r="Y22" i="13"/>
  <c r="Z22" i="13"/>
  <c r="AA22" i="13"/>
  <c r="AB22" i="13"/>
  <c r="AC22" i="13"/>
  <c r="AD22" i="13"/>
  <c r="AG22" i="13"/>
  <c r="AH22" i="13"/>
  <c r="AI22" i="13"/>
  <c r="AJ22" i="13"/>
  <c r="AK22" i="13"/>
  <c r="AL22" i="13"/>
  <c r="AM22" i="13"/>
  <c r="E22" i="13"/>
  <c r="D24" i="13"/>
  <c r="X22" i="13" l="1"/>
  <c r="D25" i="13"/>
  <c r="J26" i="13"/>
  <c r="J25" i="13" s="1"/>
  <c r="R25" i="13"/>
  <c r="R22" i="13"/>
  <c r="J24" i="13"/>
  <c r="J22" i="13" l="1"/>
  <c r="X7" i="13" l="1"/>
  <c r="X8" i="13"/>
  <c r="X9" i="13"/>
  <c r="X11" i="13"/>
  <c r="X12" i="13"/>
  <c r="X14" i="13"/>
  <c r="X15" i="13"/>
  <c r="R15" i="13"/>
  <c r="R8" i="13"/>
  <c r="R9" i="13"/>
  <c r="R11" i="13"/>
  <c r="R12" i="13"/>
  <c r="J12" i="13" s="1"/>
  <c r="R14" i="13"/>
  <c r="F13" i="13"/>
  <c r="G13" i="13"/>
  <c r="H13" i="13"/>
  <c r="K13" i="13"/>
  <c r="L13" i="13"/>
  <c r="M13" i="13"/>
  <c r="N13" i="13"/>
  <c r="O13" i="13"/>
  <c r="P13" i="13"/>
  <c r="Q13" i="13"/>
  <c r="S13" i="13"/>
  <c r="T13" i="13"/>
  <c r="U13" i="13"/>
  <c r="V13" i="13"/>
  <c r="W13" i="13"/>
  <c r="Y13" i="13"/>
  <c r="Z13" i="13"/>
  <c r="AA13" i="13"/>
  <c r="AB13" i="13"/>
  <c r="AC13" i="13"/>
  <c r="AD13" i="13"/>
  <c r="AG13" i="13"/>
  <c r="AH13" i="13"/>
  <c r="AI13" i="13"/>
  <c r="AJ13" i="13"/>
  <c r="AK13" i="13"/>
  <c r="AL13" i="13"/>
  <c r="AM13" i="13"/>
  <c r="E13" i="13"/>
  <c r="F10" i="13"/>
  <c r="G10" i="13"/>
  <c r="H10" i="13"/>
  <c r="K10" i="13"/>
  <c r="L10" i="13"/>
  <c r="M10" i="13"/>
  <c r="N10" i="13"/>
  <c r="O10" i="13"/>
  <c r="P10" i="13"/>
  <c r="Q10" i="13"/>
  <c r="S10" i="13"/>
  <c r="T10" i="13"/>
  <c r="U10" i="13"/>
  <c r="V10" i="13"/>
  <c r="W10" i="13"/>
  <c r="Y10" i="13"/>
  <c r="Z10" i="13"/>
  <c r="AA10" i="13"/>
  <c r="AB10" i="13"/>
  <c r="AC10" i="13"/>
  <c r="AD10" i="13"/>
  <c r="AG10" i="13"/>
  <c r="AH10" i="13"/>
  <c r="AI10" i="13"/>
  <c r="AJ10" i="13"/>
  <c r="AK10" i="13"/>
  <c r="AL10" i="13"/>
  <c r="AM10" i="13"/>
  <c r="E10" i="13"/>
  <c r="D12" i="13"/>
  <c r="D14" i="13"/>
  <c r="D15" i="13"/>
  <c r="F6" i="13"/>
  <c r="G6" i="13"/>
  <c r="H6" i="13"/>
  <c r="K6" i="13"/>
  <c r="K5" i="13" s="1"/>
  <c r="M6" i="13"/>
  <c r="N6" i="13"/>
  <c r="N5" i="13" s="1"/>
  <c r="O6" i="13"/>
  <c r="P6" i="13"/>
  <c r="Q6" i="13"/>
  <c r="S6" i="13"/>
  <c r="S5" i="13" s="1"/>
  <c r="T6" i="13"/>
  <c r="U6" i="13"/>
  <c r="V6" i="13"/>
  <c r="W6" i="13"/>
  <c r="Y6" i="13"/>
  <c r="Z6" i="13"/>
  <c r="AA6" i="13"/>
  <c r="AB6" i="13"/>
  <c r="AB5" i="13" s="1"/>
  <c r="AC6" i="13"/>
  <c r="AD6" i="13"/>
  <c r="AG6" i="13"/>
  <c r="AH6" i="13"/>
  <c r="AH5" i="13" s="1"/>
  <c r="AI6" i="13"/>
  <c r="AJ6" i="13"/>
  <c r="AK6" i="13"/>
  <c r="AL6" i="13"/>
  <c r="AL5" i="13" s="1"/>
  <c r="AM6" i="13"/>
  <c r="E6" i="13"/>
  <c r="D8" i="13"/>
  <c r="D9" i="13"/>
  <c r="D11" i="13"/>
  <c r="J14" i="13" l="1"/>
  <c r="J11" i="13"/>
  <c r="P5" i="13"/>
  <c r="X10" i="13"/>
  <c r="G5" i="13"/>
  <c r="X13" i="13"/>
  <c r="AK5" i="13"/>
  <c r="AG5" i="13"/>
  <c r="AA5" i="13"/>
  <c r="V5" i="13"/>
  <c r="Q5" i="13"/>
  <c r="M5" i="13"/>
  <c r="F5" i="13"/>
  <c r="D13" i="13"/>
  <c r="X6" i="13"/>
  <c r="E5" i="13"/>
  <c r="AJ5" i="13"/>
  <c r="AD5" i="13"/>
  <c r="Z5" i="13"/>
  <c r="U5" i="13"/>
  <c r="AM5" i="13"/>
  <c r="AI5" i="13"/>
  <c r="AC5" i="13"/>
  <c r="Y5" i="13"/>
  <c r="O5" i="13"/>
  <c r="H5" i="13"/>
  <c r="J15" i="13"/>
  <c r="R13" i="13"/>
  <c r="W5" i="13"/>
  <c r="R10" i="13"/>
  <c r="J9" i="13"/>
  <c r="J8" i="13"/>
  <c r="T5" i="13"/>
  <c r="J10" i="13"/>
  <c r="D10" i="13"/>
  <c r="J13" i="13" l="1"/>
  <c r="D29" i="13"/>
  <c r="X29" i="13"/>
  <c r="J29" i="13" s="1"/>
  <c r="F27" i="13"/>
  <c r="G27" i="13"/>
  <c r="H27" i="13"/>
  <c r="E27" i="13"/>
  <c r="F19" i="13" l="1"/>
  <c r="F30" i="13" s="1"/>
  <c r="G19" i="13"/>
  <c r="G30" i="13" s="1"/>
  <c r="H19" i="13"/>
  <c r="H30" i="13" s="1"/>
  <c r="K19" i="13"/>
  <c r="K30" i="13" s="1"/>
  <c r="L19" i="13"/>
  <c r="M19" i="13"/>
  <c r="M30" i="13" s="1"/>
  <c r="N19" i="13"/>
  <c r="N30" i="13" s="1"/>
  <c r="O19" i="13"/>
  <c r="O30" i="13" s="1"/>
  <c r="P19" i="13"/>
  <c r="P30" i="13" s="1"/>
  <c r="Q19" i="13"/>
  <c r="Q30" i="13" s="1"/>
  <c r="S19" i="13"/>
  <c r="S30" i="13" s="1"/>
  <c r="T19" i="13"/>
  <c r="T30" i="13" s="1"/>
  <c r="U19" i="13"/>
  <c r="U30" i="13" s="1"/>
  <c r="V19" i="13"/>
  <c r="V30" i="13" s="1"/>
  <c r="W19" i="13"/>
  <c r="W30" i="13" s="1"/>
  <c r="Y19" i="13"/>
  <c r="Z19" i="13"/>
  <c r="AA19" i="13"/>
  <c r="AB19" i="13"/>
  <c r="AC19" i="13"/>
  <c r="AD19" i="13"/>
  <c r="AG19" i="13"/>
  <c r="AH19" i="13"/>
  <c r="AI19" i="13"/>
  <c r="AJ19" i="13"/>
  <c r="AK19" i="13"/>
  <c r="AL19" i="13"/>
  <c r="AM19" i="13"/>
  <c r="E19" i="13"/>
  <c r="E30" i="13" s="1"/>
  <c r="F24" i="12" l="1"/>
  <c r="G23" i="12"/>
  <c r="J23" i="12"/>
  <c r="P23" i="12"/>
  <c r="V23" i="12"/>
  <c r="R7" i="13"/>
  <c r="R6" i="13" s="1"/>
  <c r="R5" i="13" s="1"/>
  <c r="L7" i="13"/>
  <c r="L6" i="13" s="1"/>
  <c r="L5" i="13" s="1"/>
  <c r="J27" i="13"/>
  <c r="X20" i="13"/>
  <c r="X21" i="13"/>
  <c r="R20" i="13"/>
  <c r="R21" i="13"/>
  <c r="D20" i="13"/>
  <c r="D21" i="13"/>
  <c r="E23" i="12" l="1"/>
  <c r="J21" i="13"/>
  <c r="J20" i="13"/>
  <c r="X5" i="13"/>
  <c r="J7" i="13"/>
  <c r="J6" i="13" s="1"/>
  <c r="J5" i="13" s="1"/>
  <c r="X19" i="13"/>
  <c r="R19" i="13"/>
  <c r="AB13" i="12"/>
  <c r="AB6" i="12" s="1"/>
  <c r="AB16" i="12"/>
  <c r="AB18" i="12"/>
  <c r="AB21" i="12"/>
  <c r="V22" i="12"/>
  <c r="V21" i="12" s="1"/>
  <c r="P22" i="12"/>
  <c r="P21" i="12" s="1"/>
  <c r="J22" i="12"/>
  <c r="G22" i="12"/>
  <c r="AI21" i="12"/>
  <c r="AH21" i="12"/>
  <c r="AG21" i="12"/>
  <c r="AF21" i="12"/>
  <c r="AE21" i="12"/>
  <c r="AD21" i="12"/>
  <c r="AC21" i="12"/>
  <c r="AA21" i="12"/>
  <c r="Z21" i="12"/>
  <c r="Y21" i="12"/>
  <c r="X21" i="12"/>
  <c r="W21" i="12"/>
  <c r="U21" i="12"/>
  <c r="T21" i="12"/>
  <c r="S21" i="12"/>
  <c r="R21" i="12"/>
  <c r="Q21" i="12"/>
  <c r="O21" i="12"/>
  <c r="N21" i="12"/>
  <c r="M21" i="12"/>
  <c r="L21" i="12"/>
  <c r="K21" i="12"/>
  <c r="J21" i="12"/>
  <c r="I21" i="12"/>
  <c r="H21" i="12"/>
  <c r="J19" i="13" l="1"/>
  <c r="AB24" i="12"/>
  <c r="G21" i="12"/>
  <c r="E21" i="12" s="1"/>
  <c r="E22" i="12"/>
  <c r="I18" i="12"/>
  <c r="K18" i="12"/>
  <c r="L18" i="12"/>
  <c r="M18" i="12"/>
  <c r="N18" i="12"/>
  <c r="O18" i="12"/>
  <c r="Q18" i="12"/>
  <c r="R18" i="12"/>
  <c r="S18" i="12"/>
  <c r="T18" i="12"/>
  <c r="U18" i="12"/>
  <c r="W18" i="12"/>
  <c r="X18" i="12"/>
  <c r="Y18" i="12"/>
  <c r="Z18" i="12"/>
  <c r="AA18" i="12"/>
  <c r="AC18" i="12"/>
  <c r="AD18" i="12"/>
  <c r="AE18" i="12"/>
  <c r="AF18" i="12"/>
  <c r="AG18" i="12"/>
  <c r="AH18" i="12"/>
  <c r="H18" i="12"/>
  <c r="D7" i="13" l="1"/>
  <c r="D16" i="13"/>
  <c r="D19" i="13"/>
  <c r="D22" i="13"/>
  <c r="D27" i="13"/>
  <c r="D6" i="13"/>
  <c r="G11" i="12" l="1"/>
  <c r="J11" i="12"/>
  <c r="P11" i="12"/>
  <c r="V11" i="12"/>
  <c r="G10" i="12"/>
  <c r="J10" i="12"/>
  <c r="P10" i="12"/>
  <c r="V10" i="12"/>
  <c r="E11" i="12" l="1"/>
  <c r="E10" i="12"/>
  <c r="H16" i="12"/>
  <c r="I16" i="12"/>
  <c r="H6" i="12"/>
  <c r="G19" i="12"/>
  <c r="G20" i="12"/>
  <c r="G17" i="12"/>
  <c r="G7" i="12"/>
  <c r="G8" i="12"/>
  <c r="G9" i="12"/>
  <c r="G12" i="12"/>
  <c r="G13" i="12"/>
  <c r="G14" i="12"/>
  <c r="G15" i="12"/>
  <c r="I6" i="12"/>
  <c r="H24" i="12" l="1"/>
  <c r="I24" i="12"/>
  <c r="G18" i="12"/>
  <c r="G16" i="12"/>
  <c r="AI18" i="12"/>
  <c r="V20" i="12"/>
  <c r="P20" i="12"/>
  <c r="J20" i="12"/>
  <c r="V19" i="12"/>
  <c r="P19" i="12"/>
  <c r="J19" i="12"/>
  <c r="V18" i="12" l="1"/>
  <c r="J18" i="12"/>
  <c r="P18" i="12"/>
  <c r="E20" i="12"/>
  <c r="E19" i="12"/>
  <c r="E18" i="12" l="1"/>
  <c r="K13" i="12"/>
  <c r="L13" i="12"/>
  <c r="M13" i="12"/>
  <c r="N13" i="12"/>
  <c r="O13" i="12"/>
  <c r="Q13" i="12"/>
  <c r="R13" i="12"/>
  <c r="S13" i="12"/>
  <c r="T13" i="12"/>
  <c r="U13" i="12"/>
  <c r="W13" i="12"/>
  <c r="X13" i="12"/>
  <c r="Y13" i="12"/>
  <c r="Z13" i="12"/>
  <c r="AA13" i="12"/>
  <c r="AC13" i="12"/>
  <c r="AD13" i="12"/>
  <c r="AE13" i="12"/>
  <c r="AF13" i="12"/>
  <c r="AG13" i="12"/>
  <c r="AH13" i="12"/>
  <c r="AI13" i="12"/>
  <c r="X30" i="13" l="1"/>
  <c r="R30" i="13"/>
  <c r="L30" i="13"/>
  <c r="V17" i="12"/>
  <c r="V15" i="12"/>
  <c r="V14" i="12"/>
  <c r="V7" i="12"/>
  <c r="V8" i="12"/>
  <c r="V9" i="12"/>
  <c r="V12" i="12"/>
  <c r="AH16" i="12"/>
  <c r="AH6" i="12"/>
  <c r="P14" i="12"/>
  <c r="P15" i="12"/>
  <c r="J14" i="12"/>
  <c r="J15" i="12"/>
  <c r="K6" i="12"/>
  <c r="L6" i="12"/>
  <c r="M6" i="12"/>
  <c r="N6" i="12"/>
  <c r="O6" i="12"/>
  <c r="Q6" i="12"/>
  <c r="R6" i="12"/>
  <c r="S6" i="12"/>
  <c r="T6" i="12"/>
  <c r="W6" i="12"/>
  <c r="X6" i="12"/>
  <c r="Y6" i="12"/>
  <c r="Z6" i="12"/>
  <c r="Z24" i="12" s="1"/>
  <c r="AA6" i="12"/>
  <c r="AC6" i="12"/>
  <c r="AD6" i="12"/>
  <c r="AD24" i="12" s="1"/>
  <c r="AE6" i="12"/>
  <c r="AF6" i="12"/>
  <c r="AG6" i="12"/>
  <c r="AI6" i="12"/>
  <c r="P12" i="12"/>
  <c r="J12" i="12"/>
  <c r="J7" i="12"/>
  <c r="P7" i="12"/>
  <c r="AH24" i="12" l="1"/>
  <c r="AF24" i="12"/>
  <c r="K24" i="12"/>
  <c r="E14" i="12"/>
  <c r="E12" i="12"/>
  <c r="E15" i="12"/>
  <c r="E7" i="12"/>
  <c r="G6" i="12"/>
  <c r="G24" i="12" s="1"/>
  <c r="V13" i="12"/>
  <c r="D5" i="13"/>
  <c r="D30" i="13" s="1"/>
  <c r="J30" i="13"/>
  <c r="J8" i="12"/>
  <c r="J9" i="12"/>
  <c r="J13" i="12"/>
  <c r="L16" i="12"/>
  <c r="L24" i="12" s="1"/>
  <c r="M16" i="12"/>
  <c r="M24" i="12" s="1"/>
  <c r="N16" i="12"/>
  <c r="N24" i="12" s="1"/>
  <c r="J17" i="12"/>
  <c r="P17" i="12"/>
  <c r="K16" i="12"/>
  <c r="O16" i="12"/>
  <c r="O24" i="12" s="1"/>
  <c r="Q16" i="12"/>
  <c r="Q24" i="12" s="1"/>
  <c r="R16" i="12"/>
  <c r="R24" i="12" s="1"/>
  <c r="S16" i="12"/>
  <c r="S24" i="12" s="1"/>
  <c r="T16" i="12"/>
  <c r="T24" i="12" s="1"/>
  <c r="U16" i="12"/>
  <c r="W16" i="12"/>
  <c r="W24" i="12" s="1"/>
  <c r="X16" i="12"/>
  <c r="X24" i="12" s="1"/>
  <c r="Y16" i="12"/>
  <c r="Y24" i="12" s="1"/>
  <c r="AA16" i="12"/>
  <c r="AA24" i="12" s="1"/>
  <c r="AC16" i="12"/>
  <c r="AC24" i="12" s="1"/>
  <c r="AE16" i="12"/>
  <c r="AE24" i="12" s="1"/>
  <c r="AF16" i="12"/>
  <c r="AG16" i="12"/>
  <c r="AG24" i="12" s="1"/>
  <c r="AI16" i="12"/>
  <c r="AI24" i="12" s="1"/>
  <c r="E17" i="12" l="1"/>
  <c r="V16" i="12"/>
  <c r="J6" i="12"/>
  <c r="J16" i="12"/>
  <c r="P16" i="12"/>
  <c r="P8" i="12"/>
  <c r="E8" i="12" s="1"/>
  <c r="J24" i="12" l="1"/>
  <c r="E16" i="12"/>
  <c r="P13" i="12"/>
  <c r="E13" i="12" s="1"/>
  <c r="P9" i="12"/>
  <c r="U6" i="12"/>
  <c r="U24" i="12" s="1"/>
  <c r="P6" i="12" l="1"/>
  <c r="P24" i="12" s="1"/>
  <c r="E9" i="12"/>
  <c r="V6" i="12"/>
  <c r="V24" i="12" s="1"/>
  <c r="E6" i="12" l="1"/>
  <c r="E24" i="12" s="1"/>
</calcChain>
</file>

<file path=xl/comments1.xml><?xml version="1.0" encoding="utf-8"?>
<comments xmlns="http://schemas.openxmlformats.org/spreadsheetml/2006/main">
  <authors>
    <author>Autor</author>
  </authors>
  <commentList>
    <comment ref="AH19" authorId="0">
      <text>
        <r>
          <rPr>
            <b/>
            <sz val="9"/>
            <color indexed="81"/>
            <rFont val="Tahoma"/>
            <family val="2"/>
            <charset val="186"/>
          </rPr>
          <t>Autor:</t>
        </r>
        <r>
          <rPr>
            <sz val="9"/>
            <color indexed="81"/>
            <rFont val="Tahoma"/>
            <family val="2"/>
            <charset val="186"/>
          </rPr>
          <t xml:space="preserve">
ilma RahMinita</t>
        </r>
      </text>
    </comment>
  </commentList>
</comments>
</file>

<file path=xl/sharedStrings.xml><?xml version="1.0" encoding="utf-8"?>
<sst xmlns="http://schemas.openxmlformats.org/spreadsheetml/2006/main" count="238" uniqueCount="149">
  <si>
    <t>lähetused</t>
  </si>
  <si>
    <t>maksud töötasult</t>
  </si>
  <si>
    <t>töötajate töötasu</t>
  </si>
  <si>
    <t>rahastaja</t>
  </si>
  <si>
    <t>lepinguline töötasu</t>
  </si>
  <si>
    <t>ametnike töötasu</t>
  </si>
  <si>
    <t>tegevusala</t>
  </si>
  <si>
    <t>eelarve liik</t>
  </si>
  <si>
    <t xml:space="preserve">KOKKU KULUD </t>
  </si>
  <si>
    <t>ürituste korraldamine</t>
  </si>
  <si>
    <t>Struktuuriüksus</t>
  </si>
  <si>
    <t>KOKKU saadud vahendid</t>
  </si>
  <si>
    <t>tööjõukulud</t>
  </si>
  <si>
    <t>koolitused</t>
  </si>
  <si>
    <t>muud maj.kulud</t>
  </si>
  <si>
    <t>erisoodustus</t>
  </si>
  <si>
    <t>ruumide ülalpidamiskulud</t>
  </si>
  <si>
    <t>majandamiskulud</t>
  </si>
  <si>
    <t>Haridusosakond, sh:</t>
  </si>
  <si>
    <t>HarMin</t>
  </si>
  <si>
    <t>antavad toetused</t>
  </si>
  <si>
    <t>antavad toetused füüsilistele isikutele</t>
  </si>
  <si>
    <t>õppetoetused</t>
  </si>
  <si>
    <t>09220</t>
  </si>
  <si>
    <t>04740</t>
  </si>
  <si>
    <t>toimetulekutoetus</t>
  </si>
  <si>
    <t>peretoetus</t>
  </si>
  <si>
    <t>hooldajatoetus</t>
  </si>
  <si>
    <t>sotsiaalteenused</t>
  </si>
  <si>
    <t>osakonna ülalpidamine</t>
  </si>
  <si>
    <t>01112</t>
  </si>
  <si>
    <t>kulud inventarile</t>
  </si>
  <si>
    <t>Linnamajanduse osakond</t>
  </si>
  <si>
    <t>05400</t>
  </si>
  <si>
    <t>muud tegevuskulud</t>
  </si>
  <si>
    <t>toitlustamine</t>
  </si>
  <si>
    <t>koolituskulud</t>
  </si>
  <si>
    <t>õppevahendid</t>
  </si>
  <si>
    <t>Linnavarade osakond</t>
  </si>
  <si>
    <t>põhivara soetamine</t>
  </si>
  <si>
    <t>KOKKU kulud</t>
  </si>
  <si>
    <t>EASA</t>
  </si>
  <si>
    <t>Miina Härma Gümnaasium</t>
  </si>
  <si>
    <t>Anne Noortekeskus</t>
  </si>
  <si>
    <t>08106</t>
  </si>
  <si>
    <t>sotsiaalteenuse müük</t>
  </si>
  <si>
    <t>põhiinventari soetamine</t>
  </si>
  <si>
    <t>Kultuuriosakond, sh:</t>
  </si>
  <si>
    <t>muu vabaaeg ja kultuur</t>
  </si>
  <si>
    <t>08600</t>
  </si>
  <si>
    <t>ARC</t>
  </si>
  <si>
    <t>I Muusikakool</t>
  </si>
  <si>
    <t>08105</t>
  </si>
  <si>
    <t>Lastekunstikool</t>
  </si>
  <si>
    <t>Lille Maja</t>
  </si>
  <si>
    <t>MR</t>
  </si>
  <si>
    <t>ARC, MiR, MR</t>
  </si>
  <si>
    <t>EKulK, MR</t>
  </si>
  <si>
    <t>Raamatukogu</t>
  </si>
  <si>
    <t>08201</t>
  </si>
  <si>
    <t>TöötuK, MR</t>
  </si>
  <si>
    <t>Linnamuuseum</t>
  </si>
  <si>
    <t>08203</t>
  </si>
  <si>
    <t>KultMin, EKulK,MR, MiR</t>
  </si>
  <si>
    <t>osakond, sh:</t>
  </si>
  <si>
    <t>valgusreklaami elekter</t>
  </si>
  <si>
    <t>06400</t>
  </si>
  <si>
    <t>rajatiste hooldus</t>
  </si>
  <si>
    <t>Tartu linna 2016. a eelarvesse eelmisest aastast ületulevate vabade vahendite avamine kuluklassifikaatori lõikes (eurodes)</t>
  </si>
  <si>
    <t>Rahandusosakond</t>
  </si>
  <si>
    <t>09602</t>
  </si>
  <si>
    <t>saadud vahendite tagastamine</t>
  </si>
  <si>
    <t>Tartu linna 2016. a eelarvesse saadud sihtotstarbeliste vahendite avamine tulu- ja kuluklassifikaatori lõikes ning vahendite ümberpaigutused (eurodes)</t>
  </si>
  <si>
    <t>09110</t>
  </si>
  <si>
    <t>sõidukite ülalpidamine</t>
  </si>
  <si>
    <t>IT kulud</t>
  </si>
  <si>
    <t>haljastus</t>
  </si>
  <si>
    <t>muu majandus</t>
  </si>
  <si>
    <t>04900</t>
  </si>
  <si>
    <t>09212</t>
  </si>
  <si>
    <t>maakorraldus</t>
  </si>
  <si>
    <t>04210</t>
  </si>
  <si>
    <t>üldmajanduslikud arendusprojektid</t>
  </si>
  <si>
    <t>üldkeskhariduse otsekulud</t>
  </si>
  <si>
    <t>09213</t>
  </si>
  <si>
    <t>25'15</t>
  </si>
  <si>
    <t>põhi- ja üldkeskhariduse kaudsed kulud</t>
  </si>
  <si>
    <t>09609</t>
  </si>
  <si>
    <t>osakond</t>
  </si>
  <si>
    <t>Kroonuaia Kool</t>
  </si>
  <si>
    <t>Täiskasvanute Gümnaasium</t>
  </si>
  <si>
    <t>09221</t>
  </si>
  <si>
    <t>põhihariduse otsekulud, sh:</t>
  </si>
  <si>
    <t>täiskasvanute gümn kaudsed kulud, sh:</t>
  </si>
  <si>
    <t>üldkeskhariduse otsekulud, sh:</t>
  </si>
  <si>
    <t>Linnakantselei</t>
  </si>
  <si>
    <t xml:space="preserve">Ettevõtluse osakond </t>
  </si>
  <si>
    <t>Tartu linna 2016. a eelarvesse saadud sihtotstarbeliste vahendite avamine (eurodes)</t>
  </si>
  <si>
    <t>Struktuuriüksus, asutus</t>
  </si>
  <si>
    <t>Tege- 
vus- 
ala</t>
  </si>
  <si>
    <t>Kokku 
KULUD</t>
  </si>
  <si>
    <t>tööjõu- 
kulud</t>
  </si>
  <si>
    <t>majan- 
damis- 
kulud</t>
  </si>
  <si>
    <t>klassifikaator:</t>
  </si>
  <si>
    <t>HARIDUSOSAKOND kokku</t>
  </si>
  <si>
    <t>09</t>
  </si>
  <si>
    <t>Lasteaed Triinu ja Taavi</t>
  </si>
  <si>
    <t>Lasteaed Klaabu</t>
  </si>
  <si>
    <t>Lasteaed Ristikhein</t>
  </si>
  <si>
    <t>Lasteaed Maarjamõisa</t>
  </si>
  <si>
    <t>Lasteaed Kellike</t>
  </si>
  <si>
    <t>Lasteaed Lotte</t>
  </si>
  <si>
    <t>Lasteaed Helika</t>
  </si>
  <si>
    <t>Lasteaed Ploomike</t>
  </si>
  <si>
    <t>Lasteaed Pääsupesa</t>
  </si>
  <si>
    <t>Lasteaed Midrimaa</t>
  </si>
  <si>
    <t>Raatuse Kool</t>
  </si>
  <si>
    <t>Kivilinna Kool</t>
  </si>
  <si>
    <t>Hansa Kool</t>
  </si>
  <si>
    <t>Mart Reiniku Kool</t>
  </si>
  <si>
    <t>Descartes'i Kool</t>
  </si>
  <si>
    <t>Karlova Kool</t>
  </si>
  <si>
    <t>Veeriku Kool</t>
  </si>
  <si>
    <t>Kesklinna Kool</t>
  </si>
  <si>
    <t>Variku Kool</t>
  </si>
  <si>
    <t>Forseliuse Kool</t>
  </si>
  <si>
    <t>Maarja Kool</t>
  </si>
  <si>
    <t>Tamme Kool</t>
  </si>
  <si>
    <t>Aleksander Puškini Kool</t>
  </si>
  <si>
    <t>Hugo Treffneri Gümnaasium</t>
  </si>
  <si>
    <t>Jaan Poska Gümnaasium</t>
  </si>
  <si>
    <t>Herbert Masingu Kool</t>
  </si>
  <si>
    <t>Annelinna Gümnaasium</t>
  </si>
  <si>
    <t>Hariduse Tugiteenuste Keskus</t>
  </si>
  <si>
    <t>Linnaplaneerimise ja maakorralduse osakond</t>
  </si>
  <si>
    <t>RahMin</t>
  </si>
  <si>
    <t>KOKKU TULUD</t>
  </si>
  <si>
    <t>sõidukite ülalpi</t>
  </si>
  <si>
    <t>Linna haridusasutuste (v a Kutsehariduskeskus) 2016. a majandamiseelarvesse eelmisest aastast ületulevate sihtotstarbeliste vahendite avamine kulude katteks (eurodes)</t>
  </si>
  <si>
    <t>MiR</t>
  </si>
  <si>
    <t>klassifikaator</t>
  </si>
  <si>
    <t>saadav sihfinantseerimine põhitegevuseks</t>
  </si>
  <si>
    <t>saadav sihtfinsntseerimine investeeringuteks</t>
  </si>
  <si>
    <t>linna teed ja tänavad</t>
  </si>
  <si>
    <t>04510</t>
  </si>
  <si>
    <t>vanglaõpe</t>
  </si>
  <si>
    <t>teed ja tänavad</t>
  </si>
  <si>
    <t>saadav tegevus-
toetus</t>
  </si>
  <si>
    <t>põhivara 
soetamine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</si>
</sst>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-;\-* #,##0.00\ _k_r_-;_-* &quot;-&quot;??\ _k_r_-;_-@_-"/>
    <numFmt numFmtId="164" formatCode="_(* #,##0.00_);_(* \(#,##0.00\);_(* &quot;-&quot;??_);_(@_)"/>
    <numFmt numFmtId="165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</font>
    <font>
      <sz val="9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5" fontId="3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/>
    </xf>
    <xf numFmtId="0" fontId="9" fillId="0" borderId="0" xfId="0" applyFont="1"/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textRotation="90"/>
    </xf>
    <xf numFmtId="0" fontId="12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 textRotation="90" wrapText="1"/>
    </xf>
    <xf numFmtId="0" fontId="11" fillId="0" borderId="2" xfId="1" applyFont="1" applyFill="1" applyBorder="1" applyAlignment="1">
      <alignment horizontal="center"/>
    </xf>
    <xf numFmtId="3" fontId="11" fillId="0" borderId="2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4" fillId="0" borderId="3" xfId="1" quotePrefix="1" applyFont="1" applyFill="1" applyBorder="1" applyAlignment="1">
      <alignment horizontal="right"/>
    </xf>
    <xf numFmtId="3" fontId="4" fillId="0" borderId="3" xfId="1" applyNumberFormat="1" applyFont="1" applyFill="1" applyBorder="1"/>
    <xf numFmtId="0" fontId="0" fillId="0" borderId="0" xfId="0" applyBorder="1"/>
    <xf numFmtId="0" fontId="6" fillId="0" borderId="3" xfId="0" applyFont="1" applyBorder="1"/>
    <xf numFmtId="3" fontId="4" fillId="0" borderId="3" xfId="1" quotePrefix="1" applyNumberFormat="1" applyFont="1" applyFill="1" applyBorder="1" applyAlignment="1">
      <alignment horizontal="right"/>
    </xf>
    <xf numFmtId="3" fontId="8" fillId="0" borderId="3" xfId="0" applyNumberFormat="1" applyFont="1" applyBorder="1"/>
    <xf numFmtId="0" fontId="13" fillId="0" borderId="0" xfId="0" applyFont="1"/>
    <xf numFmtId="0" fontId="9" fillId="0" borderId="0" xfId="0" quotePrefix="1" applyFont="1"/>
    <xf numFmtId="0" fontId="12" fillId="0" borderId="3" xfId="1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3" fontId="4" fillId="0" borderId="1" xfId="1" quotePrefix="1" applyNumberFormat="1" applyFont="1" applyFill="1" applyBorder="1" applyAlignment="1">
      <alignment horizontal="right"/>
    </xf>
    <xf numFmtId="3" fontId="5" fillId="0" borderId="4" xfId="1" quotePrefix="1" applyNumberFormat="1" applyFont="1" applyFill="1" applyBorder="1" applyAlignment="1">
      <alignment horizontal="right"/>
    </xf>
    <xf numFmtId="3" fontId="0" fillId="0" borderId="0" xfId="0" applyNumberFormat="1"/>
    <xf numFmtId="0" fontId="11" fillId="0" borderId="4" xfId="1" applyFont="1" applyFill="1" applyBorder="1" applyAlignment="1">
      <alignment horizontal="left" wrapText="1"/>
    </xf>
    <xf numFmtId="3" fontId="4" fillId="0" borderId="4" xfId="1" quotePrefix="1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3" fontId="4" fillId="0" borderId="5" xfId="1" quotePrefix="1" applyNumberFormat="1" applyFont="1" applyFill="1" applyBorder="1" applyAlignment="1">
      <alignment horizontal="right"/>
    </xf>
    <xf numFmtId="3" fontId="5" fillId="0" borderId="6" xfId="1" quotePrefix="1" applyNumberFormat="1" applyFont="1" applyFill="1" applyBorder="1" applyAlignment="1">
      <alignment horizontal="right"/>
    </xf>
    <xf numFmtId="3" fontId="5" fillId="0" borderId="1" xfId="1" quotePrefix="1" applyNumberFormat="1" applyFont="1" applyFill="1" applyBorder="1" applyAlignment="1">
      <alignment horizontal="right"/>
    </xf>
    <xf numFmtId="0" fontId="11" fillId="0" borderId="2" xfId="1" applyFont="1" applyFill="1" applyBorder="1" applyAlignment="1">
      <alignment horizontal="left" wrapText="1"/>
    </xf>
    <xf numFmtId="0" fontId="5" fillId="0" borderId="2" xfId="1" quotePrefix="1" applyFont="1" applyFill="1" applyBorder="1" applyAlignment="1">
      <alignment horizontal="right"/>
    </xf>
    <xf numFmtId="3" fontId="4" fillId="0" borderId="2" xfId="1" quotePrefix="1" applyNumberFormat="1" applyFont="1" applyFill="1" applyBorder="1" applyAlignment="1">
      <alignment horizontal="right"/>
    </xf>
    <xf numFmtId="3" fontId="5" fillId="0" borderId="2" xfId="1" quotePrefix="1" applyNumberFormat="1" applyFont="1" applyFill="1" applyBorder="1" applyAlignment="1">
      <alignment horizontal="right"/>
    </xf>
    <xf numFmtId="3" fontId="4" fillId="0" borderId="6" xfId="1" quotePrefix="1" applyNumberFormat="1" applyFont="1" applyFill="1" applyBorder="1" applyAlignment="1">
      <alignment horizontal="right"/>
    </xf>
    <xf numFmtId="0" fontId="11" fillId="0" borderId="1" xfId="1" applyFont="1" applyFill="1" applyBorder="1" applyAlignment="1">
      <alignment horizontal="left" wrapText="1"/>
    </xf>
    <xf numFmtId="0" fontId="5" fillId="0" borderId="1" xfId="1" quotePrefix="1" applyFont="1" applyFill="1" applyBorder="1" applyAlignment="1">
      <alignment horizontal="right"/>
    </xf>
    <xf numFmtId="3" fontId="5" fillId="0" borderId="3" xfId="1" quotePrefix="1" applyNumberFormat="1" applyFont="1" applyFill="1" applyBorder="1" applyAlignment="1">
      <alignment horizontal="right"/>
    </xf>
    <xf numFmtId="3" fontId="4" fillId="0" borderId="1" xfId="1" applyNumberFormat="1" applyFont="1" applyFill="1" applyBorder="1"/>
    <xf numFmtId="3" fontId="5" fillId="0" borderId="1" xfId="1" applyNumberFormat="1" applyFont="1" applyFill="1" applyBorder="1"/>
    <xf numFmtId="3" fontId="5" fillId="0" borderId="1" xfId="1" applyNumberFormat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left" wrapText="1"/>
    </xf>
    <xf numFmtId="0" fontId="5" fillId="0" borderId="6" xfId="1" quotePrefix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horizontal="center" wrapText="1"/>
    </xf>
    <xf numFmtId="3" fontId="5" fillId="0" borderId="6" xfId="1" applyNumberFormat="1" applyFont="1" applyFill="1" applyBorder="1"/>
    <xf numFmtId="3" fontId="5" fillId="0" borderId="6" xfId="1" applyNumberFormat="1" applyFont="1" applyFill="1" applyBorder="1" applyAlignment="1">
      <alignment horizontal="center" wrapText="1"/>
    </xf>
    <xf numFmtId="3" fontId="4" fillId="0" borderId="6" xfId="1" applyNumberFormat="1" applyFont="1" applyFill="1" applyBorder="1"/>
    <xf numFmtId="3" fontId="5" fillId="0" borderId="3" xfId="1" applyNumberFormat="1" applyFont="1" applyFill="1" applyBorder="1"/>
    <xf numFmtId="0" fontId="5" fillId="0" borderId="5" xfId="1" quotePrefix="1" applyFont="1" applyFill="1" applyBorder="1" applyAlignment="1">
      <alignment horizontal="right"/>
    </xf>
    <xf numFmtId="3" fontId="5" fillId="0" borderId="1" xfId="1" quotePrefix="1" applyNumberFormat="1" applyFont="1" applyFill="1" applyBorder="1" applyAlignment="1">
      <alignment horizontal="center" wrapText="1"/>
    </xf>
    <xf numFmtId="3" fontId="5" fillId="0" borderId="2" xfId="1" quotePrefix="1" applyNumberFormat="1" applyFont="1" applyFill="1" applyBorder="1" applyAlignment="1">
      <alignment horizontal="center" wrapText="1"/>
    </xf>
    <xf numFmtId="3" fontId="4" fillId="0" borderId="1" xfId="1" quotePrefix="1" applyNumberFormat="1" applyFont="1" applyFill="1" applyBorder="1" applyAlignment="1">
      <alignment horizontal="right" wrapText="1"/>
    </xf>
    <xf numFmtId="3" fontId="4" fillId="0" borderId="3" xfId="1" quotePrefix="1" applyNumberFormat="1" applyFont="1" applyFill="1" applyBorder="1" applyAlignment="1">
      <alignment horizontal="right" wrapText="1"/>
    </xf>
    <xf numFmtId="3" fontId="8" fillId="0" borderId="3" xfId="0" applyNumberFormat="1" applyFont="1" applyBorder="1" applyAlignment="1">
      <alignment wrapText="1"/>
    </xf>
    <xf numFmtId="3" fontId="5" fillId="0" borderId="6" xfId="1" quotePrefix="1" applyNumberFormat="1" applyFont="1" applyFill="1" applyBorder="1" applyAlignment="1">
      <alignment horizontal="center" wrapText="1"/>
    </xf>
    <xf numFmtId="0" fontId="5" fillId="0" borderId="3" xfId="1" quotePrefix="1" applyFont="1" applyFill="1" applyBorder="1" applyAlignment="1">
      <alignment horizontal="right"/>
    </xf>
    <xf numFmtId="3" fontId="4" fillId="0" borderId="12" xfId="1" quotePrefix="1" applyNumberFormat="1" applyFont="1" applyFill="1" applyBorder="1" applyAlignment="1">
      <alignment horizontal="right"/>
    </xf>
    <xf numFmtId="3" fontId="5" fillId="0" borderId="12" xfId="1" quotePrefix="1" applyNumberFormat="1" applyFont="1" applyFill="1" applyBorder="1" applyAlignment="1">
      <alignment horizontal="right"/>
    </xf>
    <xf numFmtId="3" fontId="4" fillId="0" borderId="5" xfId="1" applyNumberFormat="1" applyFont="1" applyFill="1" applyBorder="1"/>
    <xf numFmtId="3" fontId="5" fillId="0" borderId="5" xfId="1" applyNumberFormat="1" applyFont="1" applyFill="1" applyBorder="1"/>
    <xf numFmtId="0" fontId="11" fillId="0" borderId="5" xfId="1" applyFont="1" applyFill="1" applyBorder="1" applyAlignment="1">
      <alignment horizontal="left" wrapText="1"/>
    </xf>
    <xf numFmtId="1" fontId="5" fillId="0" borderId="5" xfId="1" applyNumberFormat="1" applyFont="1" applyFill="1" applyBorder="1" applyAlignment="1">
      <alignment horizontal="center" wrapText="1"/>
    </xf>
    <xf numFmtId="3" fontId="5" fillId="0" borderId="5" xfId="1" quotePrefix="1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Alignment="1">
      <alignment horizontal="center" wrapText="1"/>
    </xf>
    <xf numFmtId="0" fontId="11" fillId="0" borderId="6" xfId="1" applyFont="1" applyFill="1" applyBorder="1" applyAlignment="1">
      <alignment horizontal="right" wrapText="1"/>
    </xf>
    <xf numFmtId="0" fontId="11" fillId="0" borderId="1" xfId="1" applyFont="1" applyFill="1" applyBorder="1" applyAlignment="1">
      <alignment horizontal="center" vertical="center" textRotation="90" wrapText="1"/>
    </xf>
    <xf numFmtId="0" fontId="12" fillId="0" borderId="1" xfId="1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7" xfId="1" applyFont="1" applyFill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2" fillId="0" borderId="3" xfId="1" quotePrefix="1" applyFont="1" applyFill="1" applyBorder="1" applyAlignment="1">
      <alignment horizontal="right"/>
    </xf>
    <xf numFmtId="3" fontId="12" fillId="0" borderId="3" xfId="1" quotePrefix="1" applyNumberFormat="1" applyFont="1" applyFill="1" applyBorder="1" applyAlignment="1">
      <alignment horizontal="right"/>
    </xf>
    <xf numFmtId="0" fontId="11" fillId="0" borderId="4" xfId="1" quotePrefix="1" applyFont="1" applyFill="1" applyBorder="1" applyAlignment="1">
      <alignment horizontal="right"/>
    </xf>
    <xf numFmtId="3" fontId="12" fillId="0" borderId="4" xfId="1" quotePrefix="1" applyNumberFormat="1" applyFont="1" applyFill="1" applyBorder="1" applyAlignment="1">
      <alignment horizontal="right"/>
    </xf>
    <xf numFmtId="3" fontId="11" fillId="0" borderId="4" xfId="1" quotePrefix="1" applyNumberFormat="1" applyFont="1" applyFill="1" applyBorder="1" applyAlignment="1">
      <alignment horizontal="right"/>
    </xf>
    <xf numFmtId="0" fontId="11" fillId="0" borderId="6" xfId="1" quotePrefix="1" applyFont="1" applyFill="1" applyBorder="1" applyAlignment="1">
      <alignment horizontal="right"/>
    </xf>
    <xf numFmtId="3" fontId="12" fillId="0" borderId="1" xfId="1" quotePrefix="1" applyNumberFormat="1" applyFont="1" applyFill="1" applyBorder="1" applyAlignment="1">
      <alignment horizontal="right"/>
    </xf>
    <xf numFmtId="3" fontId="12" fillId="0" borderId="6" xfId="1" quotePrefix="1" applyNumberFormat="1" applyFont="1" applyFill="1" applyBorder="1" applyAlignment="1">
      <alignment horizontal="right"/>
    </xf>
    <xf numFmtId="3" fontId="11" fillId="0" borderId="6" xfId="1" quotePrefix="1" applyNumberFormat="1" applyFont="1" applyFill="1" applyBorder="1" applyAlignment="1">
      <alignment horizontal="center"/>
    </xf>
    <xf numFmtId="3" fontId="11" fillId="0" borderId="6" xfId="1" quotePrefix="1" applyNumberFormat="1" applyFont="1" applyFill="1" applyBorder="1" applyAlignment="1">
      <alignment horizontal="right"/>
    </xf>
    <xf numFmtId="3" fontId="11" fillId="0" borderId="9" xfId="1" quotePrefix="1" applyNumberFormat="1" applyFont="1" applyFill="1" applyBorder="1" applyAlignment="1">
      <alignment horizontal="right"/>
    </xf>
    <xf numFmtId="3" fontId="11" fillId="0" borderId="1" xfId="1" quotePrefix="1" applyNumberFormat="1" applyFont="1" applyFill="1" applyBorder="1" applyAlignment="1">
      <alignment horizontal="center"/>
    </xf>
    <xf numFmtId="3" fontId="11" fillId="0" borderId="1" xfId="1" quotePrefix="1" applyNumberFormat="1" applyFont="1" applyFill="1" applyBorder="1" applyAlignment="1">
      <alignment horizontal="right"/>
    </xf>
    <xf numFmtId="3" fontId="11" fillId="0" borderId="2" xfId="1" quotePrefix="1" applyNumberFormat="1" applyFont="1" applyFill="1" applyBorder="1" applyAlignment="1">
      <alignment horizontal="center"/>
    </xf>
    <xf numFmtId="3" fontId="12" fillId="0" borderId="11" xfId="1" quotePrefix="1" applyNumberFormat="1" applyFont="1" applyFill="1" applyBorder="1" applyAlignment="1">
      <alignment horizontal="right"/>
    </xf>
    <xf numFmtId="3" fontId="12" fillId="0" borderId="9" xfId="1" quotePrefix="1" applyNumberFormat="1" applyFont="1" applyFill="1" applyBorder="1" applyAlignment="1">
      <alignment horizontal="right"/>
    </xf>
    <xf numFmtId="0" fontId="11" fillId="0" borderId="3" xfId="1" quotePrefix="1" applyFont="1" applyFill="1" applyBorder="1" applyAlignment="1">
      <alignment horizontal="right"/>
    </xf>
    <xf numFmtId="3" fontId="12" fillId="0" borderId="12" xfId="1" quotePrefix="1" applyNumberFormat="1" applyFont="1" applyFill="1" applyBorder="1" applyAlignment="1">
      <alignment horizontal="right"/>
    </xf>
    <xf numFmtId="3" fontId="12" fillId="0" borderId="4" xfId="1" applyNumberFormat="1" applyFont="1" applyFill="1" applyBorder="1"/>
    <xf numFmtId="3" fontId="11" fillId="0" borderId="4" xfId="1" applyNumberFormat="1" applyFont="1" applyFill="1" applyBorder="1" applyAlignment="1">
      <alignment horizontal="center" wrapText="1"/>
    </xf>
    <xf numFmtId="3" fontId="11" fillId="0" borderId="4" xfId="1" applyNumberFormat="1" applyFont="1" applyFill="1" applyBorder="1"/>
    <xf numFmtId="0" fontId="11" fillId="0" borderId="1" xfId="1" quotePrefix="1" applyFont="1" applyFill="1" applyBorder="1" applyAlignment="1">
      <alignment horizontal="right"/>
    </xf>
    <xf numFmtId="3" fontId="12" fillId="0" borderId="1" xfId="1" applyNumberFormat="1" applyFont="1" applyFill="1" applyBorder="1"/>
    <xf numFmtId="3" fontId="11" fillId="0" borderId="1" xfId="1" applyNumberFormat="1" applyFont="1" applyFill="1" applyBorder="1" applyAlignment="1">
      <alignment horizontal="center" wrapText="1"/>
    </xf>
    <xf numFmtId="3" fontId="11" fillId="0" borderId="11" xfId="1" quotePrefix="1" applyNumberFormat="1" applyFont="1" applyFill="1" applyBorder="1" applyAlignment="1">
      <alignment horizontal="right"/>
    </xf>
    <xf numFmtId="3" fontId="12" fillId="0" borderId="11" xfId="1" applyNumberFormat="1" applyFont="1" applyFill="1" applyBorder="1"/>
    <xf numFmtId="3" fontId="11" fillId="0" borderId="1" xfId="1" applyNumberFormat="1" applyFont="1" applyFill="1" applyBorder="1"/>
    <xf numFmtId="3" fontId="12" fillId="0" borderId="3" xfId="1" applyNumberFormat="1" applyFont="1" applyFill="1" applyBorder="1"/>
    <xf numFmtId="3" fontId="11" fillId="0" borderId="3" xfId="1" applyNumberFormat="1" applyFont="1" applyFill="1" applyBorder="1" applyAlignment="1">
      <alignment horizontal="center" wrapText="1"/>
    </xf>
    <xf numFmtId="3" fontId="12" fillId="0" borderId="10" xfId="1" applyNumberFormat="1" applyFont="1" applyFill="1" applyBorder="1"/>
    <xf numFmtId="3" fontId="11" fillId="0" borderId="3" xfId="1" applyNumberFormat="1" applyFont="1" applyFill="1" applyBorder="1"/>
    <xf numFmtId="3" fontId="11" fillId="0" borderId="10" xfId="1" applyNumberFormat="1" applyFont="1" applyFill="1" applyBorder="1"/>
    <xf numFmtId="0" fontId="12" fillId="0" borderId="3" xfId="0" applyFont="1" applyBorder="1" applyAlignment="1">
      <alignment horizontal="right" wrapText="1"/>
    </xf>
    <xf numFmtId="0" fontId="11" fillId="0" borderId="3" xfId="0" applyFont="1" applyBorder="1"/>
    <xf numFmtId="0" fontId="11" fillId="0" borderId="11" xfId="1" applyFont="1" applyFill="1" applyBorder="1" applyAlignment="1">
      <alignment horizontal="left" wrapText="1"/>
    </xf>
    <xf numFmtId="0" fontId="11" fillId="0" borderId="11" xfId="1" quotePrefix="1" applyFont="1" applyFill="1" applyBorder="1" applyAlignment="1">
      <alignment horizontal="right"/>
    </xf>
    <xf numFmtId="3" fontId="11" fillId="0" borderId="11" xfId="1" applyNumberFormat="1" applyFont="1" applyFill="1" applyBorder="1" applyAlignment="1">
      <alignment horizontal="center" wrapText="1"/>
    </xf>
    <xf numFmtId="3" fontId="11" fillId="0" borderId="11" xfId="1" applyNumberFormat="1" applyFont="1" applyFill="1" applyBorder="1"/>
    <xf numFmtId="0" fontId="9" fillId="0" borderId="0" xfId="0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3" fontId="15" fillId="0" borderId="18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0" xfId="0" quotePrefix="1" applyFont="1" applyBorder="1" applyAlignment="1">
      <alignment horizontal="center" vertical="center"/>
    </xf>
    <xf numFmtId="3" fontId="10" fillId="0" borderId="21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9" fillId="0" borderId="0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3" xfId="0" quotePrefix="1" applyFont="1" applyBorder="1" applyAlignment="1">
      <alignment horizontal="center"/>
    </xf>
    <xf numFmtId="3" fontId="10" fillId="0" borderId="24" xfId="0" applyNumberFormat="1" applyFont="1" applyBorder="1"/>
    <xf numFmtId="3" fontId="9" fillId="0" borderId="23" xfId="0" quotePrefix="1" applyNumberFormat="1" applyFont="1" applyBorder="1"/>
    <xf numFmtId="3" fontId="9" fillId="0" borderId="25" xfId="0" quotePrefix="1" applyNumberFormat="1" applyFont="1" applyBorder="1"/>
    <xf numFmtId="0" fontId="9" fillId="0" borderId="26" xfId="0" applyFont="1" applyBorder="1"/>
    <xf numFmtId="0" fontId="9" fillId="0" borderId="26" xfId="0" quotePrefix="1" applyFont="1" applyBorder="1" applyAlignment="1">
      <alignment horizontal="center"/>
    </xf>
    <xf numFmtId="3" fontId="10" fillId="0" borderId="27" xfId="0" applyNumberFormat="1" applyFont="1" applyBorder="1"/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center"/>
    </xf>
    <xf numFmtId="1" fontId="9" fillId="0" borderId="0" xfId="0" applyNumberFormat="1" applyFont="1"/>
    <xf numFmtId="0" fontId="9" fillId="0" borderId="15" xfId="0" applyFont="1" applyBorder="1"/>
    <xf numFmtId="0" fontId="9" fillId="0" borderId="28" xfId="0" applyFont="1" applyBorder="1"/>
    <xf numFmtId="0" fontId="9" fillId="0" borderId="28" xfId="0" applyFont="1" applyBorder="1" applyAlignment="1">
      <alignment horizontal="center"/>
    </xf>
    <xf numFmtId="3" fontId="10" fillId="0" borderId="29" xfId="0" applyNumberFormat="1" applyFont="1" applyBorder="1"/>
    <xf numFmtId="3" fontId="9" fillId="0" borderId="30" xfId="0" quotePrefix="1" applyNumberFormat="1" applyFont="1" applyBorder="1"/>
    <xf numFmtId="3" fontId="9" fillId="0" borderId="9" xfId="0" quotePrefix="1" applyNumberFormat="1" applyFont="1" applyBorder="1"/>
    <xf numFmtId="0" fontId="11" fillId="0" borderId="5" xfId="1" quotePrefix="1" applyFont="1" applyFill="1" applyBorder="1" applyAlignment="1">
      <alignment horizontal="right"/>
    </xf>
    <xf numFmtId="3" fontId="11" fillId="0" borderId="5" xfId="1" quotePrefix="1" applyNumberFormat="1" applyFont="1" applyFill="1" applyBorder="1" applyAlignment="1">
      <alignment horizontal="right"/>
    </xf>
    <xf numFmtId="3" fontId="11" fillId="0" borderId="5" xfId="1" applyNumberFormat="1" applyFont="1" applyFill="1" applyBorder="1"/>
    <xf numFmtId="0" fontId="11" fillId="0" borderId="2" xfId="1" applyFont="1" applyFill="1" applyBorder="1" applyAlignment="1">
      <alignment horizontal="right"/>
    </xf>
    <xf numFmtId="3" fontId="11" fillId="0" borderId="12" xfId="1" quotePrefix="1" applyNumberFormat="1" applyFont="1" applyFill="1" applyBorder="1" applyAlignment="1">
      <alignment horizontal="right"/>
    </xf>
    <xf numFmtId="3" fontId="11" fillId="0" borderId="4" xfId="1" quotePrefix="1" applyNumberFormat="1" applyFont="1" applyFill="1" applyBorder="1" applyAlignment="1">
      <alignment horizontal="center"/>
    </xf>
    <xf numFmtId="3" fontId="11" fillId="0" borderId="11" xfId="1" quotePrefix="1" applyNumberFormat="1" applyFont="1" applyFill="1" applyBorder="1" applyAlignment="1">
      <alignment horizontal="center"/>
    </xf>
    <xf numFmtId="3" fontId="18" fillId="0" borderId="4" xfId="1" quotePrefix="1" applyNumberFormat="1" applyFont="1" applyFill="1" applyBorder="1" applyAlignment="1">
      <alignment horizontal="right"/>
    </xf>
    <xf numFmtId="3" fontId="18" fillId="0" borderId="11" xfId="1" quotePrefix="1" applyNumberFormat="1" applyFont="1" applyFill="1" applyBorder="1" applyAlignment="1">
      <alignment horizontal="right"/>
    </xf>
    <xf numFmtId="3" fontId="11" fillId="0" borderId="12" xfId="1" applyNumberFormat="1" applyFont="1" applyFill="1" applyBorder="1"/>
    <xf numFmtId="3" fontId="11" fillId="0" borderId="12" xfId="1" applyNumberFormat="1" applyFont="1" applyFill="1" applyBorder="1" applyAlignment="1">
      <alignment horizontal="center" wrapText="1"/>
    </xf>
    <xf numFmtId="3" fontId="11" fillId="0" borderId="6" xfId="1" applyNumberFormat="1" applyFont="1" applyFill="1" applyBorder="1" applyAlignment="1">
      <alignment horizontal="center" wrapText="1"/>
    </xf>
    <xf numFmtId="3" fontId="11" fillId="0" borderId="6" xfId="1" applyNumberFormat="1" applyFont="1" applyFill="1" applyBorder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10">
    <cellStyle name="Comma 2" xfId="2"/>
    <cellStyle name="Comma 2 2" xfId="6"/>
    <cellStyle name="Comma 3" xfId="3"/>
    <cellStyle name="Comma 4" xfId="4"/>
    <cellStyle name="Comma 5" xfId="5"/>
    <cellStyle name="Koma 2" xfId="9"/>
    <cellStyle name="Normaallaad" xfId="0" builtinId="0"/>
    <cellStyle name="Normaallaad 2" xfId="7"/>
    <cellStyle name="Normaallaad 3" xfId="8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9"/>
  <sheetViews>
    <sheetView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A29" sqref="A29"/>
    </sheetView>
  </sheetViews>
  <sheetFormatPr defaultRowHeight="15" x14ac:dyDescent="0.25"/>
  <cols>
    <col min="1" max="1" width="48.5703125" style="1" customWidth="1"/>
    <col min="2" max="2" width="6" style="1" bestFit="1" customWidth="1"/>
    <col min="3" max="3" width="6" style="1" customWidth="1"/>
    <col min="4" max="4" width="14.42578125" style="1" hidden="1" customWidth="1"/>
    <col min="5" max="5" width="8.85546875" style="1" bestFit="1" customWidth="1"/>
    <col min="6" max="6" width="8.85546875" style="1" hidden="1" customWidth="1"/>
    <col min="7" max="9" width="8.140625" style="1" hidden="1" customWidth="1"/>
    <col min="10" max="10" width="8.85546875" style="1" hidden="1" customWidth="1"/>
    <col min="11" max="15" width="8.140625" style="1" hidden="1" customWidth="1"/>
    <col min="16" max="16" width="8.140625" style="1" customWidth="1"/>
    <col min="17" max="17" width="7.42578125" style="1" hidden="1" customWidth="1"/>
    <col min="18" max="21" width="6.42578125" style="1" hidden="1" customWidth="1"/>
    <col min="22" max="22" width="7.42578125" style="1" bestFit="1" customWidth="1"/>
    <col min="23" max="23" width="6.42578125" style="1" hidden="1" customWidth="1"/>
    <col min="24" max="24" width="5.42578125" style="1" hidden="1" customWidth="1"/>
    <col min="25" max="26" width="6.42578125" style="1" hidden="1" customWidth="1"/>
    <col min="27" max="28" width="7.140625" style="1" hidden="1" customWidth="1"/>
    <col min="29" max="32" width="6.42578125" style="1" hidden="1" customWidth="1"/>
    <col min="33" max="34" width="7.42578125" style="1" hidden="1" customWidth="1"/>
    <col min="35" max="35" width="6.42578125" style="1" hidden="1" customWidth="1"/>
    <col min="36" max="16384" width="9.140625" style="1"/>
  </cols>
  <sheetData>
    <row r="1" spans="1:3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9" ht="54.75" customHeight="1" x14ac:dyDescent="0.25">
      <c r="A2" s="167" t="s">
        <v>68</v>
      </c>
      <c r="B2" s="1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ht="18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9" ht="104.25" customHeight="1" x14ac:dyDescent="0.25">
      <c r="A4" s="5" t="s">
        <v>10</v>
      </c>
      <c r="B4" s="6" t="s">
        <v>6</v>
      </c>
      <c r="C4" s="6" t="s">
        <v>7</v>
      </c>
      <c r="D4" s="9" t="s">
        <v>3</v>
      </c>
      <c r="E4" s="9" t="s">
        <v>8</v>
      </c>
      <c r="F4" s="8" t="s">
        <v>71</v>
      </c>
      <c r="G4" s="8" t="s">
        <v>39</v>
      </c>
      <c r="H4" s="8" t="s">
        <v>39</v>
      </c>
      <c r="I4" s="8" t="s">
        <v>46</v>
      </c>
      <c r="J4" s="8" t="s">
        <v>21</v>
      </c>
      <c r="K4" s="8" t="s">
        <v>22</v>
      </c>
      <c r="L4" s="8" t="s">
        <v>25</v>
      </c>
      <c r="M4" s="8" t="s">
        <v>26</v>
      </c>
      <c r="N4" s="8" t="s">
        <v>27</v>
      </c>
      <c r="O4" s="8" t="s">
        <v>20</v>
      </c>
      <c r="P4" s="8" t="s">
        <v>12</v>
      </c>
      <c r="Q4" s="2" t="s">
        <v>5</v>
      </c>
      <c r="R4" s="2" t="s">
        <v>2</v>
      </c>
      <c r="S4" s="2" t="s">
        <v>4</v>
      </c>
      <c r="T4" s="2" t="s">
        <v>15</v>
      </c>
      <c r="U4" s="2" t="s">
        <v>1</v>
      </c>
      <c r="V4" s="8" t="s">
        <v>17</v>
      </c>
      <c r="W4" s="8"/>
      <c r="X4" s="8" t="s">
        <v>0</v>
      </c>
      <c r="Y4" s="8" t="s">
        <v>13</v>
      </c>
      <c r="Z4" s="8" t="s">
        <v>36</v>
      </c>
      <c r="AA4" s="8" t="s">
        <v>16</v>
      </c>
      <c r="AB4" s="8" t="s">
        <v>137</v>
      </c>
      <c r="AC4" s="8" t="s">
        <v>75</v>
      </c>
      <c r="AD4" s="8" t="s">
        <v>31</v>
      </c>
      <c r="AE4" s="8" t="s">
        <v>37</v>
      </c>
      <c r="AF4" s="8" t="s">
        <v>9</v>
      </c>
      <c r="AG4" s="8" t="s">
        <v>28</v>
      </c>
      <c r="AH4" s="8" t="s">
        <v>14</v>
      </c>
      <c r="AI4" s="9" t="s">
        <v>34</v>
      </c>
    </row>
    <row r="5" spans="1:39" ht="15.75" thickBot="1" x14ac:dyDescent="0.3">
      <c r="A5" s="157" t="s">
        <v>140</v>
      </c>
      <c r="B5" s="11"/>
      <c r="C5" s="11"/>
      <c r="D5" s="12"/>
      <c r="E5" s="12"/>
      <c r="F5" s="12">
        <v>3500</v>
      </c>
      <c r="G5" s="12">
        <v>15</v>
      </c>
      <c r="H5" s="12">
        <v>1551</v>
      </c>
      <c r="I5" s="12">
        <v>1556</v>
      </c>
      <c r="J5" s="12">
        <v>41</v>
      </c>
      <c r="K5" s="12">
        <v>4134</v>
      </c>
      <c r="L5" s="12">
        <v>4131</v>
      </c>
      <c r="M5" s="12">
        <v>4130</v>
      </c>
      <c r="N5" s="12">
        <v>4137</v>
      </c>
      <c r="O5" s="12">
        <v>45</v>
      </c>
      <c r="P5" s="12">
        <v>50</v>
      </c>
      <c r="Q5" s="3">
        <v>5001</v>
      </c>
      <c r="R5" s="3">
        <v>5002</v>
      </c>
      <c r="S5" s="3">
        <v>5005</v>
      </c>
      <c r="T5" s="3">
        <v>505</v>
      </c>
      <c r="U5" s="3">
        <v>506</v>
      </c>
      <c r="V5" s="12">
        <v>55</v>
      </c>
      <c r="W5" s="12">
        <v>5500</v>
      </c>
      <c r="X5" s="12">
        <v>5503</v>
      </c>
      <c r="Y5" s="12">
        <v>5504</v>
      </c>
      <c r="Z5" s="12">
        <v>5505</v>
      </c>
      <c r="AA5" s="12">
        <v>5511</v>
      </c>
      <c r="AB5" s="12">
        <v>5513</v>
      </c>
      <c r="AC5" s="12">
        <v>5514</v>
      </c>
      <c r="AD5" s="12">
        <v>5515</v>
      </c>
      <c r="AE5" s="12">
        <v>5524</v>
      </c>
      <c r="AF5" s="12">
        <v>5525</v>
      </c>
      <c r="AG5" s="12">
        <v>5526</v>
      </c>
      <c r="AH5" s="12">
        <v>5540</v>
      </c>
      <c r="AI5" s="45">
        <v>608</v>
      </c>
    </row>
    <row r="6" spans="1:39" ht="15.75" hidden="1" thickBot="1" x14ac:dyDescent="0.3">
      <c r="A6" s="21" t="s">
        <v>47</v>
      </c>
      <c r="B6" s="13"/>
      <c r="C6" s="13"/>
      <c r="D6" s="17"/>
      <c r="E6" s="17">
        <f t="shared" ref="E6:AI6" si="0">SUM(E7:E13)</f>
        <v>0</v>
      </c>
      <c r="F6" s="17"/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7">
        <f t="shared" si="0"/>
        <v>0</v>
      </c>
    </row>
    <row r="7" spans="1:39" hidden="1" x14ac:dyDescent="0.25">
      <c r="A7" s="33" t="s">
        <v>51</v>
      </c>
      <c r="B7" s="53" t="s">
        <v>52</v>
      </c>
      <c r="C7" s="53">
        <v>25</v>
      </c>
      <c r="D7" s="59" t="s">
        <v>57</v>
      </c>
      <c r="E7" s="37">
        <f>SUM(P7,G7,J7,O7,V7,AI7)</f>
        <v>0</v>
      </c>
      <c r="F7" s="37"/>
      <c r="G7" s="31">
        <f t="shared" ref="G7:G20" si="1">SUM(H7:I7)</f>
        <v>0</v>
      </c>
      <c r="H7" s="31"/>
      <c r="I7" s="31"/>
      <c r="J7" s="37">
        <f t="shared" ref="J7" si="2">K7+SUM(K7:N7)</f>
        <v>0</v>
      </c>
      <c r="K7" s="31"/>
      <c r="L7" s="31"/>
      <c r="M7" s="31"/>
      <c r="N7" s="31"/>
      <c r="O7" s="31"/>
      <c r="P7" s="37">
        <f t="shared" ref="P7" si="3">SUM(Q7:U7)</f>
        <v>0</v>
      </c>
      <c r="Q7" s="31"/>
      <c r="R7" s="31"/>
      <c r="S7" s="31"/>
      <c r="T7" s="31"/>
      <c r="U7" s="31"/>
      <c r="V7" s="37">
        <f t="shared" ref="V7:V12" si="4">SUM(W7:AH7)</f>
        <v>0</v>
      </c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7"/>
    </row>
    <row r="8" spans="1:39" hidden="1" x14ac:dyDescent="0.25">
      <c r="A8" s="38" t="s">
        <v>53</v>
      </c>
      <c r="B8" s="39" t="s">
        <v>52</v>
      </c>
      <c r="C8" s="39">
        <v>25</v>
      </c>
      <c r="D8" s="54" t="s">
        <v>55</v>
      </c>
      <c r="E8" s="23">
        <f>SUM(P8,G8,J8,O8,V8,AI8)</f>
        <v>0</v>
      </c>
      <c r="F8" s="23"/>
      <c r="G8" s="32">
        <f t="shared" si="1"/>
        <v>0</v>
      </c>
      <c r="H8" s="32"/>
      <c r="I8" s="32"/>
      <c r="J8" s="23">
        <f t="shared" ref="J8:J15" si="5">K8+SUM(K8:N8)</f>
        <v>0</v>
      </c>
      <c r="K8" s="32"/>
      <c r="L8" s="32"/>
      <c r="M8" s="32"/>
      <c r="N8" s="32"/>
      <c r="O8" s="32"/>
      <c r="P8" s="23">
        <f t="shared" ref="P8:P15" si="6">SUM(Q8:U8)</f>
        <v>0</v>
      </c>
      <c r="Q8" s="32"/>
      <c r="R8" s="32"/>
      <c r="S8" s="32"/>
      <c r="T8" s="32"/>
      <c r="U8" s="32"/>
      <c r="V8" s="23">
        <f t="shared" si="4"/>
        <v>0</v>
      </c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23"/>
    </row>
    <row r="9" spans="1:39" hidden="1" x14ac:dyDescent="0.25">
      <c r="A9" s="38" t="s">
        <v>54</v>
      </c>
      <c r="B9" s="39" t="s">
        <v>44</v>
      </c>
      <c r="C9" s="39">
        <v>25</v>
      </c>
      <c r="D9" s="54" t="s">
        <v>56</v>
      </c>
      <c r="E9" s="23">
        <f>SUM(P9,G9,J9,O9,V9,AI9)</f>
        <v>0</v>
      </c>
      <c r="F9" s="23"/>
      <c r="G9" s="32">
        <f t="shared" si="1"/>
        <v>0</v>
      </c>
      <c r="H9" s="32"/>
      <c r="I9" s="32"/>
      <c r="J9" s="23">
        <f t="shared" si="5"/>
        <v>0</v>
      </c>
      <c r="K9" s="32"/>
      <c r="L9" s="32"/>
      <c r="M9" s="32"/>
      <c r="N9" s="32"/>
      <c r="O9" s="32"/>
      <c r="P9" s="23">
        <f t="shared" si="6"/>
        <v>0</v>
      </c>
      <c r="Q9" s="32"/>
      <c r="R9" s="32"/>
      <c r="S9" s="32"/>
      <c r="T9" s="32"/>
      <c r="U9" s="32"/>
      <c r="V9" s="23">
        <f t="shared" si="4"/>
        <v>0</v>
      </c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23"/>
    </row>
    <row r="10" spans="1:39" hidden="1" x14ac:dyDescent="0.25">
      <c r="A10" s="38" t="s">
        <v>43</v>
      </c>
      <c r="B10" s="34" t="s">
        <v>44</v>
      </c>
      <c r="C10" s="34">
        <v>25</v>
      </c>
      <c r="D10" s="55" t="s">
        <v>55</v>
      </c>
      <c r="E10" s="23">
        <f t="shared" ref="E10:E11" si="7">SUM(P10,G10,J10,O10,V10,AI10)</f>
        <v>0</v>
      </c>
      <c r="F10" s="23"/>
      <c r="G10" s="32">
        <f t="shared" ref="G10:G11" si="8">SUM(H10:I10)</f>
        <v>0</v>
      </c>
      <c r="H10" s="32"/>
      <c r="I10" s="32"/>
      <c r="J10" s="23">
        <f t="shared" ref="J10:J11" si="9">K10+SUM(K10:N10)</f>
        <v>0</v>
      </c>
      <c r="K10" s="32"/>
      <c r="L10" s="32"/>
      <c r="M10" s="32"/>
      <c r="N10" s="32"/>
      <c r="O10" s="32"/>
      <c r="P10" s="23">
        <f t="shared" ref="P10:P11" si="10">SUM(Q10:U10)</f>
        <v>0</v>
      </c>
      <c r="Q10" s="32"/>
      <c r="R10" s="32"/>
      <c r="S10" s="32"/>
      <c r="T10" s="32"/>
      <c r="U10" s="32"/>
      <c r="V10" s="23">
        <f t="shared" ref="V10:V11" si="11">SUM(W10:AH10)</f>
        <v>0</v>
      </c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5"/>
    </row>
    <row r="11" spans="1:39" hidden="1" x14ac:dyDescent="0.25">
      <c r="A11" s="38" t="s">
        <v>58</v>
      </c>
      <c r="B11" s="34" t="s">
        <v>59</v>
      </c>
      <c r="C11" s="34">
        <v>25</v>
      </c>
      <c r="D11" s="55" t="s">
        <v>60</v>
      </c>
      <c r="E11" s="23">
        <f t="shared" si="7"/>
        <v>0</v>
      </c>
      <c r="F11" s="23"/>
      <c r="G11" s="32">
        <f t="shared" si="8"/>
        <v>0</v>
      </c>
      <c r="H11" s="32"/>
      <c r="I11" s="32"/>
      <c r="J11" s="23">
        <f t="shared" si="9"/>
        <v>0</v>
      </c>
      <c r="K11" s="32"/>
      <c r="L11" s="32"/>
      <c r="M11" s="32"/>
      <c r="N11" s="32"/>
      <c r="O11" s="32"/>
      <c r="P11" s="23">
        <f t="shared" si="10"/>
        <v>0</v>
      </c>
      <c r="Q11" s="32"/>
      <c r="R11" s="32"/>
      <c r="S11" s="32"/>
      <c r="T11" s="32"/>
      <c r="U11" s="32"/>
      <c r="V11" s="23">
        <f t="shared" si="11"/>
        <v>0</v>
      </c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5"/>
    </row>
    <row r="12" spans="1:39" ht="26.25" hidden="1" x14ac:dyDescent="0.25">
      <c r="A12" s="38" t="s">
        <v>61</v>
      </c>
      <c r="B12" s="34" t="s">
        <v>62</v>
      </c>
      <c r="C12" s="34">
        <v>25</v>
      </c>
      <c r="D12" s="55" t="s">
        <v>63</v>
      </c>
      <c r="E12" s="23">
        <f t="shared" ref="E12:E20" si="12">SUM(P12,G12,J12,O12,V12,AI12)</f>
        <v>0</v>
      </c>
      <c r="F12" s="23"/>
      <c r="G12" s="32">
        <f t="shared" si="1"/>
        <v>0</v>
      </c>
      <c r="H12" s="36"/>
      <c r="I12" s="36"/>
      <c r="J12" s="23">
        <f t="shared" ref="J12" si="13">K12+SUM(K12:N12)</f>
        <v>0</v>
      </c>
      <c r="K12" s="36"/>
      <c r="L12" s="36"/>
      <c r="M12" s="36"/>
      <c r="N12" s="36"/>
      <c r="O12" s="36"/>
      <c r="P12" s="35">
        <f t="shared" ref="P12" si="14">SUM(Q12:U12)</f>
        <v>0</v>
      </c>
      <c r="Q12" s="36"/>
      <c r="R12" s="36"/>
      <c r="S12" s="36"/>
      <c r="T12" s="36"/>
      <c r="U12" s="36"/>
      <c r="V12" s="23">
        <f t="shared" si="4"/>
        <v>0</v>
      </c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5"/>
    </row>
    <row r="13" spans="1:39" hidden="1" x14ac:dyDescent="0.25">
      <c r="A13" s="38" t="s">
        <v>64</v>
      </c>
      <c r="B13" s="34"/>
      <c r="C13" s="34"/>
      <c r="D13" s="56"/>
      <c r="E13" s="23">
        <f t="shared" si="12"/>
        <v>0</v>
      </c>
      <c r="F13" s="23"/>
      <c r="G13" s="32">
        <f t="shared" si="1"/>
        <v>0</v>
      </c>
      <c r="H13" s="23"/>
      <c r="I13" s="23"/>
      <c r="J13" s="23">
        <f t="shared" ref="J13:AI13" si="15">SUM(J14:J15)</f>
        <v>0</v>
      </c>
      <c r="K13" s="23">
        <f t="shared" si="15"/>
        <v>0</v>
      </c>
      <c r="L13" s="23">
        <f t="shared" si="15"/>
        <v>0</v>
      </c>
      <c r="M13" s="23">
        <f t="shared" si="15"/>
        <v>0</v>
      </c>
      <c r="N13" s="23">
        <f t="shared" si="15"/>
        <v>0</v>
      </c>
      <c r="O13" s="23">
        <f t="shared" si="15"/>
        <v>0</v>
      </c>
      <c r="P13" s="23">
        <f t="shared" si="15"/>
        <v>0</v>
      </c>
      <c r="Q13" s="23">
        <f t="shared" si="15"/>
        <v>0</v>
      </c>
      <c r="R13" s="23">
        <f t="shared" si="15"/>
        <v>0</v>
      </c>
      <c r="S13" s="23">
        <f t="shared" si="15"/>
        <v>0</v>
      </c>
      <c r="T13" s="23">
        <f t="shared" si="15"/>
        <v>0</v>
      </c>
      <c r="U13" s="23">
        <f t="shared" si="15"/>
        <v>0</v>
      </c>
      <c r="V13" s="23">
        <f t="shared" si="15"/>
        <v>0</v>
      </c>
      <c r="W13" s="23">
        <f t="shared" si="15"/>
        <v>0</v>
      </c>
      <c r="X13" s="23">
        <f t="shared" si="15"/>
        <v>0</v>
      </c>
      <c r="Y13" s="23">
        <f t="shared" si="15"/>
        <v>0</v>
      </c>
      <c r="Z13" s="23">
        <f t="shared" si="15"/>
        <v>0</v>
      </c>
      <c r="AA13" s="23">
        <f t="shared" si="15"/>
        <v>0</v>
      </c>
      <c r="AB13" s="23">
        <f t="shared" si="15"/>
        <v>0</v>
      </c>
      <c r="AC13" s="23">
        <f t="shared" si="15"/>
        <v>0</v>
      </c>
      <c r="AD13" s="23">
        <f t="shared" si="15"/>
        <v>0</v>
      </c>
      <c r="AE13" s="23">
        <f t="shared" si="15"/>
        <v>0</v>
      </c>
      <c r="AF13" s="23">
        <f t="shared" si="15"/>
        <v>0</v>
      </c>
      <c r="AG13" s="23">
        <f t="shared" si="15"/>
        <v>0</v>
      </c>
      <c r="AH13" s="23">
        <f t="shared" si="15"/>
        <v>0</v>
      </c>
      <c r="AI13" s="23">
        <f t="shared" si="15"/>
        <v>0</v>
      </c>
    </row>
    <row r="14" spans="1:39" hidden="1" x14ac:dyDescent="0.25">
      <c r="A14" s="44" t="s">
        <v>48</v>
      </c>
      <c r="B14" s="34" t="s">
        <v>49</v>
      </c>
      <c r="C14" s="34">
        <v>25</v>
      </c>
      <c r="D14" s="55" t="s">
        <v>50</v>
      </c>
      <c r="E14" s="23">
        <f t="shared" si="12"/>
        <v>0</v>
      </c>
      <c r="F14" s="23"/>
      <c r="G14" s="32">
        <f t="shared" si="1"/>
        <v>0</v>
      </c>
      <c r="H14" s="36"/>
      <c r="I14" s="36"/>
      <c r="J14" s="23">
        <f t="shared" si="5"/>
        <v>0</v>
      </c>
      <c r="K14" s="36"/>
      <c r="L14" s="36"/>
      <c r="M14" s="36"/>
      <c r="N14" s="36"/>
      <c r="O14" s="36"/>
      <c r="P14" s="35">
        <f t="shared" si="6"/>
        <v>0</v>
      </c>
      <c r="Q14" s="36"/>
      <c r="R14" s="36"/>
      <c r="S14" s="36"/>
      <c r="T14" s="36"/>
      <c r="U14" s="36"/>
      <c r="V14" s="35">
        <f>SUM(W14:AH14)</f>
        <v>0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5"/>
    </row>
    <row r="15" spans="1:39" ht="15.75" hidden="1" thickBot="1" x14ac:dyDescent="0.3">
      <c r="A15" s="44" t="s">
        <v>29</v>
      </c>
      <c r="B15" s="34" t="s">
        <v>30</v>
      </c>
      <c r="C15" s="34">
        <v>25</v>
      </c>
      <c r="D15" s="55" t="s">
        <v>55</v>
      </c>
      <c r="E15" s="23">
        <f t="shared" si="12"/>
        <v>0</v>
      </c>
      <c r="F15" s="23"/>
      <c r="G15" s="32">
        <f t="shared" si="1"/>
        <v>0</v>
      </c>
      <c r="H15" s="36"/>
      <c r="I15" s="36"/>
      <c r="J15" s="23">
        <f t="shared" si="5"/>
        <v>0</v>
      </c>
      <c r="K15" s="36"/>
      <c r="L15" s="36"/>
      <c r="M15" s="36"/>
      <c r="N15" s="36"/>
      <c r="O15" s="36"/>
      <c r="P15" s="35">
        <f t="shared" si="6"/>
        <v>0</v>
      </c>
      <c r="Q15" s="36"/>
      <c r="R15" s="36"/>
      <c r="S15" s="36"/>
      <c r="T15" s="36"/>
      <c r="U15" s="36"/>
      <c r="V15" s="35">
        <f t="shared" ref="V15:V17" si="16">SUM(W15:AH15)</f>
        <v>0</v>
      </c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5"/>
    </row>
    <row r="16" spans="1:39" ht="21.75" customHeight="1" thickBot="1" x14ac:dyDescent="0.3">
      <c r="A16" s="21" t="s">
        <v>95</v>
      </c>
      <c r="B16" s="13"/>
      <c r="C16" s="13"/>
      <c r="D16" s="57"/>
      <c r="E16" s="27">
        <f t="shared" si="12"/>
        <v>21</v>
      </c>
      <c r="F16" s="61"/>
      <c r="G16" s="17">
        <f t="shared" ref="G16:U16" si="17">SUM(G17:G17)</f>
        <v>0</v>
      </c>
      <c r="H16" s="17">
        <f t="shared" si="17"/>
        <v>0</v>
      </c>
      <c r="I16" s="17">
        <f t="shared" si="17"/>
        <v>0</v>
      </c>
      <c r="J16" s="17">
        <f t="shared" si="17"/>
        <v>0</v>
      </c>
      <c r="K16" s="17">
        <f t="shared" si="17"/>
        <v>0</v>
      </c>
      <c r="L16" s="17">
        <f t="shared" si="17"/>
        <v>0</v>
      </c>
      <c r="M16" s="17">
        <f t="shared" si="17"/>
        <v>0</v>
      </c>
      <c r="N16" s="17">
        <f t="shared" si="17"/>
        <v>0</v>
      </c>
      <c r="O16" s="17">
        <f t="shared" si="17"/>
        <v>0</v>
      </c>
      <c r="P16" s="17">
        <f t="shared" si="17"/>
        <v>0</v>
      </c>
      <c r="Q16" s="17">
        <f t="shared" si="17"/>
        <v>0</v>
      </c>
      <c r="R16" s="17">
        <f t="shared" si="17"/>
        <v>0</v>
      </c>
      <c r="S16" s="17">
        <f t="shared" si="17"/>
        <v>0</v>
      </c>
      <c r="T16" s="17">
        <f t="shared" si="17"/>
        <v>0</v>
      </c>
      <c r="U16" s="17">
        <f t="shared" si="17"/>
        <v>0</v>
      </c>
      <c r="V16" s="17">
        <f t="shared" si="16"/>
        <v>21</v>
      </c>
      <c r="W16" s="17">
        <f>SUM(W17:W17)</f>
        <v>21</v>
      </c>
      <c r="X16" s="17">
        <f>SUM(X17:X17)</f>
        <v>0</v>
      </c>
      <c r="Y16" s="17">
        <f>SUM(Y17:Y17)</f>
        <v>0</v>
      </c>
      <c r="Z16" s="17"/>
      <c r="AA16" s="17">
        <f>SUM(AA17:AA17)</f>
        <v>0</v>
      </c>
      <c r="AB16" s="17">
        <f>SUM(AB17:AB17)</f>
        <v>0</v>
      </c>
      <c r="AC16" s="17">
        <f>SUM(AC17:AC17)</f>
        <v>0</v>
      </c>
      <c r="AD16" s="17"/>
      <c r="AE16" s="17">
        <f>SUM(AE17:AE17)</f>
        <v>0</v>
      </c>
      <c r="AF16" s="17">
        <f>SUM(AF17:AF17)</f>
        <v>0</v>
      </c>
      <c r="AG16" s="17">
        <f>SUM(AG17:AG17)</f>
        <v>0</v>
      </c>
      <c r="AH16" s="17">
        <f>SUM(AH17:AH17)</f>
        <v>0</v>
      </c>
      <c r="AI16" s="17">
        <f>SUM(AI17:AI17)</f>
        <v>0</v>
      </c>
    </row>
    <row r="17" spans="1:36" ht="15.75" thickBot="1" x14ac:dyDescent="0.3">
      <c r="A17" s="46" t="s">
        <v>82</v>
      </c>
      <c r="B17" s="47" t="s">
        <v>24</v>
      </c>
      <c r="C17" s="47">
        <v>25</v>
      </c>
      <c r="D17" s="50" t="s">
        <v>55</v>
      </c>
      <c r="E17" s="27">
        <f t="shared" si="12"/>
        <v>21</v>
      </c>
      <c r="F17" s="27"/>
      <c r="G17" s="24">
        <f t="shared" si="1"/>
        <v>0</v>
      </c>
      <c r="H17" s="51"/>
      <c r="I17" s="51"/>
      <c r="J17" s="31">
        <f>SUM(K17:O17)</f>
        <v>0</v>
      </c>
      <c r="K17" s="49"/>
      <c r="L17" s="49"/>
      <c r="M17" s="49"/>
      <c r="N17" s="49"/>
      <c r="O17" s="49"/>
      <c r="P17" s="31">
        <f>SUM(Q17:U17)</f>
        <v>0</v>
      </c>
      <c r="Q17" s="49"/>
      <c r="R17" s="49"/>
      <c r="S17" s="49"/>
      <c r="T17" s="49"/>
      <c r="U17" s="49"/>
      <c r="V17" s="30">
        <f t="shared" si="16"/>
        <v>21</v>
      </c>
      <c r="W17" s="49">
        <v>21</v>
      </c>
      <c r="X17" s="49"/>
      <c r="Y17" s="49"/>
      <c r="Z17" s="49"/>
      <c r="AA17" s="49"/>
      <c r="AB17" s="49"/>
      <c r="AC17" s="49"/>
      <c r="AD17" s="49"/>
      <c r="AE17" s="49"/>
      <c r="AF17" s="49"/>
      <c r="AG17" s="51"/>
      <c r="AH17" s="51"/>
      <c r="AI17" s="51"/>
    </row>
    <row r="18" spans="1:36" ht="15.75" thickBot="1" x14ac:dyDescent="0.3">
      <c r="A18" s="21" t="s">
        <v>134</v>
      </c>
      <c r="B18" s="13"/>
      <c r="C18" s="13"/>
      <c r="D18" s="57"/>
      <c r="E18" s="27">
        <f t="shared" si="12"/>
        <v>14141</v>
      </c>
      <c r="F18" s="61"/>
      <c r="G18" s="17">
        <f t="shared" ref="G18:AI18" si="18">SUM(G19:G20)</f>
        <v>0</v>
      </c>
      <c r="H18" s="17">
        <f t="shared" si="18"/>
        <v>0</v>
      </c>
      <c r="I18" s="17">
        <f t="shared" si="18"/>
        <v>0</v>
      </c>
      <c r="J18" s="17">
        <f t="shared" si="18"/>
        <v>0</v>
      </c>
      <c r="K18" s="17">
        <f t="shared" si="18"/>
        <v>0</v>
      </c>
      <c r="L18" s="17">
        <f t="shared" si="18"/>
        <v>0</v>
      </c>
      <c r="M18" s="17">
        <f t="shared" si="18"/>
        <v>0</v>
      </c>
      <c r="N18" s="17">
        <f t="shared" si="18"/>
        <v>0</v>
      </c>
      <c r="O18" s="17">
        <f t="shared" si="18"/>
        <v>0</v>
      </c>
      <c r="P18" s="17">
        <f t="shared" si="18"/>
        <v>4014</v>
      </c>
      <c r="Q18" s="17">
        <f t="shared" si="18"/>
        <v>2300</v>
      </c>
      <c r="R18" s="17">
        <f t="shared" si="18"/>
        <v>700</v>
      </c>
      <c r="S18" s="17">
        <f t="shared" si="18"/>
        <v>0</v>
      </c>
      <c r="T18" s="17">
        <f t="shared" si="18"/>
        <v>0</v>
      </c>
      <c r="U18" s="17">
        <f t="shared" si="18"/>
        <v>1014</v>
      </c>
      <c r="V18" s="17">
        <f t="shared" si="18"/>
        <v>10127</v>
      </c>
      <c r="W18" s="17">
        <f t="shared" si="18"/>
        <v>3100</v>
      </c>
      <c r="X18" s="17">
        <f t="shared" si="18"/>
        <v>868</v>
      </c>
      <c r="Y18" s="17">
        <f t="shared" si="18"/>
        <v>0</v>
      </c>
      <c r="Z18" s="17">
        <f t="shared" si="18"/>
        <v>0</v>
      </c>
      <c r="AA18" s="17">
        <f t="shared" si="18"/>
        <v>0</v>
      </c>
      <c r="AB18" s="17">
        <f t="shared" si="18"/>
        <v>1800</v>
      </c>
      <c r="AC18" s="17">
        <f t="shared" si="18"/>
        <v>2025</v>
      </c>
      <c r="AD18" s="17">
        <f t="shared" si="18"/>
        <v>1334</v>
      </c>
      <c r="AE18" s="17">
        <f t="shared" si="18"/>
        <v>0</v>
      </c>
      <c r="AF18" s="17">
        <f t="shared" si="18"/>
        <v>0</v>
      </c>
      <c r="AG18" s="17">
        <f t="shared" si="18"/>
        <v>0</v>
      </c>
      <c r="AH18" s="17">
        <f t="shared" si="18"/>
        <v>1000</v>
      </c>
      <c r="AI18" s="17">
        <f t="shared" si="18"/>
        <v>0</v>
      </c>
    </row>
    <row r="19" spans="1:36" ht="24" customHeight="1" x14ac:dyDescent="0.25">
      <c r="A19" s="26" t="s">
        <v>80</v>
      </c>
      <c r="B19" s="79" t="s">
        <v>81</v>
      </c>
      <c r="C19" s="47">
        <v>25</v>
      </c>
      <c r="D19" s="50" t="s">
        <v>135</v>
      </c>
      <c r="E19" s="27">
        <f t="shared" si="12"/>
        <v>13273</v>
      </c>
      <c r="F19" s="27"/>
      <c r="G19" s="24">
        <f t="shared" si="1"/>
        <v>0</v>
      </c>
      <c r="H19" s="51"/>
      <c r="I19" s="51"/>
      <c r="J19" s="31">
        <f>SUM(K19:O19)</f>
        <v>0</v>
      </c>
      <c r="K19" s="49"/>
      <c r="L19" s="49"/>
      <c r="M19" s="49"/>
      <c r="N19" s="49"/>
      <c r="O19" s="49"/>
      <c r="P19" s="31">
        <f>SUM(Q19:U19)</f>
        <v>4014</v>
      </c>
      <c r="Q19" s="49">
        <v>2300</v>
      </c>
      <c r="R19" s="49">
        <v>700</v>
      </c>
      <c r="S19" s="49"/>
      <c r="T19" s="49"/>
      <c r="U19" s="49">
        <v>1014</v>
      </c>
      <c r="V19" s="30">
        <f>SUM(W19:AH19)</f>
        <v>9259</v>
      </c>
      <c r="W19" s="49">
        <f>3100</f>
        <v>3100</v>
      </c>
      <c r="X19" s="49"/>
      <c r="Y19" s="49"/>
      <c r="Z19" s="49"/>
      <c r="AA19" s="49"/>
      <c r="AB19" s="49">
        <v>1800</v>
      </c>
      <c r="AC19" s="49">
        <v>2025</v>
      </c>
      <c r="AD19" s="49">
        <v>1334</v>
      </c>
      <c r="AE19" s="49"/>
      <c r="AF19" s="49"/>
      <c r="AG19" s="51"/>
      <c r="AH19" s="51">
        <v>1000</v>
      </c>
      <c r="AI19" s="51"/>
    </row>
    <row r="20" spans="1:36" ht="24" customHeight="1" thickBot="1" x14ac:dyDescent="0.3">
      <c r="A20" s="38" t="s">
        <v>82</v>
      </c>
      <c r="B20" s="154" t="s">
        <v>24</v>
      </c>
      <c r="C20" s="39">
        <v>25</v>
      </c>
      <c r="D20" s="43" t="s">
        <v>139</v>
      </c>
      <c r="E20" s="23">
        <f t="shared" si="12"/>
        <v>868</v>
      </c>
      <c r="F20" s="23"/>
      <c r="G20" s="32">
        <f t="shared" si="1"/>
        <v>0</v>
      </c>
      <c r="H20" s="41"/>
      <c r="I20" s="41"/>
      <c r="J20" s="32">
        <f t="shared" ref="J20" si="19">SUM(K20:O20)</f>
        <v>0</v>
      </c>
      <c r="K20" s="42"/>
      <c r="L20" s="42"/>
      <c r="M20" s="42"/>
      <c r="N20" s="42"/>
      <c r="O20" s="42"/>
      <c r="P20" s="32">
        <f t="shared" ref="P20" si="20">SUM(Q20:U20)</f>
        <v>0</v>
      </c>
      <c r="Q20" s="42"/>
      <c r="R20" s="42"/>
      <c r="S20" s="42"/>
      <c r="T20" s="42"/>
      <c r="U20" s="42"/>
      <c r="V20" s="35">
        <f>SUM(W20:AH20)</f>
        <v>868</v>
      </c>
      <c r="W20" s="42"/>
      <c r="X20" s="42">
        <v>868</v>
      </c>
      <c r="Y20" s="42"/>
      <c r="Z20" s="42"/>
      <c r="AA20" s="42"/>
      <c r="AB20" s="42"/>
      <c r="AC20" s="42"/>
      <c r="AD20" s="42"/>
      <c r="AE20" s="42"/>
      <c r="AF20" s="42"/>
      <c r="AG20" s="41"/>
      <c r="AH20" s="41"/>
      <c r="AI20" s="41"/>
    </row>
    <row r="21" spans="1:36" ht="24" customHeight="1" thickBot="1" x14ac:dyDescent="0.3">
      <c r="A21" s="21" t="s">
        <v>32</v>
      </c>
      <c r="B21" s="13"/>
      <c r="C21" s="13"/>
      <c r="D21" s="57"/>
      <c r="E21" s="27">
        <f t="shared" ref="E21:E22" si="21">SUM(P21,G21,J21,O21,V21,AI21)</f>
        <v>0</v>
      </c>
      <c r="F21" s="61"/>
      <c r="G21" s="17">
        <f t="shared" ref="G21:AI21" si="22">SUM(G22:G22)</f>
        <v>0</v>
      </c>
      <c r="H21" s="17">
        <f t="shared" si="22"/>
        <v>0</v>
      </c>
      <c r="I21" s="17">
        <f t="shared" si="22"/>
        <v>0</v>
      </c>
      <c r="J21" s="17">
        <f t="shared" si="22"/>
        <v>0</v>
      </c>
      <c r="K21" s="17">
        <f t="shared" si="22"/>
        <v>0</v>
      </c>
      <c r="L21" s="17">
        <f t="shared" si="22"/>
        <v>0</v>
      </c>
      <c r="M21" s="17">
        <f t="shared" si="22"/>
        <v>0</v>
      </c>
      <c r="N21" s="17">
        <f t="shared" si="22"/>
        <v>0</v>
      </c>
      <c r="O21" s="17">
        <f t="shared" si="22"/>
        <v>0</v>
      </c>
      <c r="P21" s="17">
        <f t="shared" si="22"/>
        <v>0</v>
      </c>
      <c r="Q21" s="17">
        <f t="shared" si="22"/>
        <v>0</v>
      </c>
      <c r="R21" s="17">
        <f t="shared" si="22"/>
        <v>0</v>
      </c>
      <c r="S21" s="17">
        <f t="shared" si="22"/>
        <v>0</v>
      </c>
      <c r="T21" s="17">
        <f t="shared" si="22"/>
        <v>0</v>
      </c>
      <c r="U21" s="17">
        <f t="shared" si="22"/>
        <v>0</v>
      </c>
      <c r="V21" s="17">
        <f t="shared" si="22"/>
        <v>0</v>
      </c>
      <c r="W21" s="17">
        <f t="shared" si="22"/>
        <v>0</v>
      </c>
      <c r="X21" s="17">
        <f t="shared" si="22"/>
        <v>0</v>
      </c>
      <c r="Y21" s="17">
        <f t="shared" si="22"/>
        <v>0</v>
      </c>
      <c r="Z21" s="17">
        <f t="shared" si="22"/>
        <v>0</v>
      </c>
      <c r="AA21" s="17">
        <f t="shared" si="22"/>
        <v>0</v>
      </c>
      <c r="AB21" s="17">
        <f t="shared" si="22"/>
        <v>0</v>
      </c>
      <c r="AC21" s="17">
        <f t="shared" si="22"/>
        <v>0</v>
      </c>
      <c r="AD21" s="17">
        <f t="shared" si="22"/>
        <v>0</v>
      </c>
      <c r="AE21" s="17">
        <f t="shared" si="22"/>
        <v>0</v>
      </c>
      <c r="AF21" s="17">
        <f t="shared" si="22"/>
        <v>0</v>
      </c>
      <c r="AG21" s="17">
        <f t="shared" si="22"/>
        <v>0</v>
      </c>
      <c r="AH21" s="17">
        <f t="shared" si="22"/>
        <v>0</v>
      </c>
      <c r="AI21" s="17">
        <f t="shared" si="22"/>
        <v>0</v>
      </c>
    </row>
    <row r="22" spans="1:36" ht="24" customHeight="1" thickBot="1" x14ac:dyDescent="0.3">
      <c r="A22" s="65" t="s">
        <v>65</v>
      </c>
      <c r="B22" s="53" t="s">
        <v>66</v>
      </c>
      <c r="C22" s="53">
        <v>25</v>
      </c>
      <c r="D22" s="66">
        <v>3233</v>
      </c>
      <c r="E22" s="61">
        <f t="shared" si="21"/>
        <v>0</v>
      </c>
      <c r="F22" s="61"/>
      <c r="G22" s="62">
        <f t="shared" ref="G22" si="23">SUM(H22:I22)</f>
        <v>0</v>
      </c>
      <c r="H22" s="63"/>
      <c r="I22" s="63"/>
      <c r="J22" s="67">
        <f>SUM(K22:O22)</f>
        <v>0</v>
      </c>
      <c r="K22" s="64"/>
      <c r="L22" s="64"/>
      <c r="M22" s="64"/>
      <c r="N22" s="64"/>
      <c r="O22" s="64"/>
      <c r="P22" s="67">
        <f>SUM(Q22:U22)</f>
        <v>0</v>
      </c>
      <c r="Q22" s="64"/>
      <c r="R22" s="64"/>
      <c r="S22" s="64"/>
      <c r="T22" s="64"/>
      <c r="U22" s="64"/>
      <c r="V22" s="30">
        <f t="shared" ref="V22" si="24">SUM(W22:AH22)</f>
        <v>0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3"/>
      <c r="AH22" s="63"/>
      <c r="AI22" s="63"/>
    </row>
    <row r="23" spans="1:36" ht="24" customHeight="1" thickBot="1" x14ac:dyDescent="0.3">
      <c r="A23" s="21" t="s">
        <v>69</v>
      </c>
      <c r="B23" s="60" t="s">
        <v>70</v>
      </c>
      <c r="C23" s="60">
        <v>21</v>
      </c>
      <c r="D23" s="48" t="s">
        <v>19</v>
      </c>
      <c r="E23" s="17">
        <f>SUM(F23,P23,G23,J23,O23,V23,AI23)</f>
        <v>0</v>
      </c>
      <c r="F23" s="17"/>
      <c r="G23" s="40">
        <f t="shared" ref="G23" si="25">SUM(H23:I23)</f>
        <v>0</v>
      </c>
      <c r="H23" s="14"/>
      <c r="I23" s="14"/>
      <c r="J23" s="40">
        <f t="shared" ref="J23" si="26">SUM(K23:O23)</f>
        <v>0</v>
      </c>
      <c r="K23" s="52"/>
      <c r="L23" s="52"/>
      <c r="M23" s="52"/>
      <c r="N23" s="52"/>
      <c r="O23" s="52"/>
      <c r="P23" s="40">
        <f t="shared" ref="P23" si="27">SUM(Q23:U23)</f>
        <v>0</v>
      </c>
      <c r="Q23" s="52"/>
      <c r="R23" s="52"/>
      <c r="S23" s="52"/>
      <c r="T23" s="52"/>
      <c r="U23" s="52"/>
      <c r="V23" s="17">
        <f t="shared" ref="V23" si="28">SUM(W23:AH23)</f>
        <v>0</v>
      </c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14"/>
      <c r="AH23" s="14"/>
      <c r="AI23" s="14"/>
    </row>
    <row r="24" spans="1:36" ht="24" customHeight="1" thickBot="1" x14ac:dyDescent="0.3">
      <c r="A24" s="22" t="s">
        <v>40</v>
      </c>
      <c r="B24" s="16"/>
      <c r="C24" s="16"/>
      <c r="D24" s="58"/>
      <c r="E24" s="18">
        <f t="shared" ref="E24:AI24" si="29">SUM(E6,E16,E18,E21,E23)</f>
        <v>14162</v>
      </c>
      <c r="F24" s="18">
        <f t="shared" si="29"/>
        <v>0</v>
      </c>
      <c r="G24" s="18">
        <f t="shared" si="29"/>
        <v>0</v>
      </c>
      <c r="H24" s="18">
        <f t="shared" si="29"/>
        <v>0</v>
      </c>
      <c r="I24" s="18">
        <f t="shared" si="29"/>
        <v>0</v>
      </c>
      <c r="J24" s="18">
        <f t="shared" si="29"/>
        <v>0</v>
      </c>
      <c r="K24" s="18">
        <f t="shared" si="29"/>
        <v>0</v>
      </c>
      <c r="L24" s="18">
        <f t="shared" si="29"/>
        <v>0</v>
      </c>
      <c r="M24" s="18">
        <f t="shared" si="29"/>
        <v>0</v>
      </c>
      <c r="N24" s="18">
        <f t="shared" si="29"/>
        <v>0</v>
      </c>
      <c r="O24" s="18">
        <f t="shared" si="29"/>
        <v>0</v>
      </c>
      <c r="P24" s="18">
        <f t="shared" si="29"/>
        <v>4014</v>
      </c>
      <c r="Q24" s="18">
        <f t="shared" si="29"/>
        <v>2300</v>
      </c>
      <c r="R24" s="18">
        <f t="shared" si="29"/>
        <v>700</v>
      </c>
      <c r="S24" s="18">
        <f t="shared" si="29"/>
        <v>0</v>
      </c>
      <c r="T24" s="18">
        <f t="shared" si="29"/>
        <v>0</v>
      </c>
      <c r="U24" s="18">
        <f t="shared" si="29"/>
        <v>1014</v>
      </c>
      <c r="V24" s="18">
        <f t="shared" si="29"/>
        <v>10148</v>
      </c>
      <c r="W24" s="18">
        <f t="shared" si="29"/>
        <v>3121</v>
      </c>
      <c r="X24" s="18">
        <f t="shared" si="29"/>
        <v>868</v>
      </c>
      <c r="Y24" s="18">
        <f t="shared" si="29"/>
        <v>0</v>
      </c>
      <c r="Z24" s="18">
        <f t="shared" si="29"/>
        <v>0</v>
      </c>
      <c r="AA24" s="18">
        <f t="shared" si="29"/>
        <v>0</v>
      </c>
      <c r="AB24" s="18">
        <f t="shared" si="29"/>
        <v>1800</v>
      </c>
      <c r="AC24" s="18">
        <f t="shared" si="29"/>
        <v>2025</v>
      </c>
      <c r="AD24" s="18">
        <f t="shared" si="29"/>
        <v>1334</v>
      </c>
      <c r="AE24" s="18">
        <f t="shared" si="29"/>
        <v>0</v>
      </c>
      <c r="AF24" s="18">
        <f t="shared" si="29"/>
        <v>0</v>
      </c>
      <c r="AG24" s="18">
        <f t="shared" si="29"/>
        <v>0</v>
      </c>
      <c r="AH24" s="18">
        <f t="shared" si="29"/>
        <v>1000</v>
      </c>
      <c r="AI24" s="18">
        <f t="shared" si="29"/>
        <v>0</v>
      </c>
      <c r="AJ24" s="15"/>
    </row>
    <row r="25" spans="1:36" x14ac:dyDescent="0.25">
      <c r="A25" s="19"/>
      <c r="B25" s="19"/>
      <c r="C25" s="19"/>
    </row>
    <row r="26" spans="1:36" x14ac:dyDescent="0.25">
      <c r="A26" s="20"/>
      <c r="B26" s="19"/>
      <c r="C26" s="19"/>
      <c r="E26" s="25"/>
      <c r="F26" s="25"/>
    </row>
    <row r="27" spans="1:36" x14ac:dyDescent="0.25">
      <c r="A27" s="4"/>
    </row>
    <row r="28" spans="1:36" x14ac:dyDescent="0.25">
      <c r="A28" s="4"/>
    </row>
    <row r="29" spans="1:36" x14ac:dyDescent="0.25">
      <c r="A2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workbookViewId="0">
      <selection activeCell="J16" sqref="J16"/>
    </sheetView>
  </sheetViews>
  <sheetFormatPr defaultRowHeight="15" x14ac:dyDescent="0.25"/>
  <cols>
    <col min="1" max="1" width="2.85546875" style="4" customWidth="1"/>
    <col min="2" max="2" width="2" style="4" customWidth="1"/>
    <col min="3" max="3" width="26.85546875" style="4" customWidth="1"/>
    <col min="4" max="4" width="7.42578125" style="115" customWidth="1"/>
    <col min="5" max="5" width="9.85546875" style="116" customWidth="1"/>
    <col min="6" max="6" width="8.85546875" style="117" customWidth="1"/>
    <col min="7" max="7" width="10.7109375" style="117" customWidth="1"/>
    <col min="8" max="256" width="9.140625" style="4"/>
    <col min="257" max="257" width="2.85546875" style="4" customWidth="1"/>
    <col min="258" max="258" width="2" style="4" customWidth="1"/>
    <col min="259" max="259" width="26.85546875" style="4" customWidth="1"/>
    <col min="260" max="260" width="7.42578125" style="4" customWidth="1"/>
    <col min="261" max="261" width="9.85546875" style="4" customWidth="1"/>
    <col min="262" max="262" width="8.85546875" style="4" customWidth="1"/>
    <col min="263" max="263" width="10.7109375" style="4" customWidth="1"/>
    <col min="264" max="512" width="9.140625" style="4"/>
    <col min="513" max="513" width="2.85546875" style="4" customWidth="1"/>
    <col min="514" max="514" width="2" style="4" customWidth="1"/>
    <col min="515" max="515" width="26.85546875" style="4" customWidth="1"/>
    <col min="516" max="516" width="7.42578125" style="4" customWidth="1"/>
    <col min="517" max="517" width="9.85546875" style="4" customWidth="1"/>
    <col min="518" max="518" width="8.85546875" style="4" customWidth="1"/>
    <col min="519" max="519" width="10.7109375" style="4" customWidth="1"/>
    <col min="520" max="768" width="9.140625" style="4"/>
    <col min="769" max="769" width="2.85546875" style="4" customWidth="1"/>
    <col min="770" max="770" width="2" style="4" customWidth="1"/>
    <col min="771" max="771" width="26.85546875" style="4" customWidth="1"/>
    <col min="772" max="772" width="7.42578125" style="4" customWidth="1"/>
    <col min="773" max="773" width="9.85546875" style="4" customWidth="1"/>
    <col min="774" max="774" width="8.85546875" style="4" customWidth="1"/>
    <col min="775" max="775" width="10.7109375" style="4" customWidth="1"/>
    <col min="776" max="1024" width="9.140625" style="4"/>
    <col min="1025" max="1025" width="2.85546875" style="4" customWidth="1"/>
    <col min="1026" max="1026" width="2" style="4" customWidth="1"/>
    <col min="1027" max="1027" width="26.85546875" style="4" customWidth="1"/>
    <col min="1028" max="1028" width="7.42578125" style="4" customWidth="1"/>
    <col min="1029" max="1029" width="9.85546875" style="4" customWidth="1"/>
    <col min="1030" max="1030" width="8.85546875" style="4" customWidth="1"/>
    <col min="1031" max="1031" width="10.7109375" style="4" customWidth="1"/>
    <col min="1032" max="1280" width="9.140625" style="4"/>
    <col min="1281" max="1281" width="2.85546875" style="4" customWidth="1"/>
    <col min="1282" max="1282" width="2" style="4" customWidth="1"/>
    <col min="1283" max="1283" width="26.85546875" style="4" customWidth="1"/>
    <col min="1284" max="1284" width="7.42578125" style="4" customWidth="1"/>
    <col min="1285" max="1285" width="9.85546875" style="4" customWidth="1"/>
    <col min="1286" max="1286" width="8.85546875" style="4" customWidth="1"/>
    <col min="1287" max="1287" width="10.7109375" style="4" customWidth="1"/>
    <col min="1288" max="1536" width="9.140625" style="4"/>
    <col min="1537" max="1537" width="2.85546875" style="4" customWidth="1"/>
    <col min="1538" max="1538" width="2" style="4" customWidth="1"/>
    <col min="1539" max="1539" width="26.85546875" style="4" customWidth="1"/>
    <col min="1540" max="1540" width="7.42578125" style="4" customWidth="1"/>
    <col min="1541" max="1541" width="9.85546875" style="4" customWidth="1"/>
    <col min="1542" max="1542" width="8.85546875" style="4" customWidth="1"/>
    <col min="1543" max="1543" width="10.7109375" style="4" customWidth="1"/>
    <col min="1544" max="1792" width="9.140625" style="4"/>
    <col min="1793" max="1793" width="2.85546875" style="4" customWidth="1"/>
    <col min="1794" max="1794" width="2" style="4" customWidth="1"/>
    <col min="1795" max="1795" width="26.85546875" style="4" customWidth="1"/>
    <col min="1796" max="1796" width="7.42578125" style="4" customWidth="1"/>
    <col min="1797" max="1797" width="9.85546875" style="4" customWidth="1"/>
    <col min="1798" max="1798" width="8.85546875" style="4" customWidth="1"/>
    <col min="1799" max="1799" width="10.7109375" style="4" customWidth="1"/>
    <col min="1800" max="2048" width="9.140625" style="4"/>
    <col min="2049" max="2049" width="2.85546875" style="4" customWidth="1"/>
    <col min="2050" max="2050" width="2" style="4" customWidth="1"/>
    <col min="2051" max="2051" width="26.85546875" style="4" customWidth="1"/>
    <col min="2052" max="2052" width="7.42578125" style="4" customWidth="1"/>
    <col min="2053" max="2053" width="9.85546875" style="4" customWidth="1"/>
    <col min="2054" max="2054" width="8.85546875" style="4" customWidth="1"/>
    <col min="2055" max="2055" width="10.7109375" style="4" customWidth="1"/>
    <col min="2056" max="2304" width="9.140625" style="4"/>
    <col min="2305" max="2305" width="2.85546875" style="4" customWidth="1"/>
    <col min="2306" max="2306" width="2" style="4" customWidth="1"/>
    <col min="2307" max="2307" width="26.85546875" style="4" customWidth="1"/>
    <col min="2308" max="2308" width="7.42578125" style="4" customWidth="1"/>
    <col min="2309" max="2309" width="9.85546875" style="4" customWidth="1"/>
    <col min="2310" max="2310" width="8.85546875" style="4" customWidth="1"/>
    <col min="2311" max="2311" width="10.7109375" style="4" customWidth="1"/>
    <col min="2312" max="2560" width="9.140625" style="4"/>
    <col min="2561" max="2561" width="2.85546875" style="4" customWidth="1"/>
    <col min="2562" max="2562" width="2" style="4" customWidth="1"/>
    <col min="2563" max="2563" width="26.85546875" style="4" customWidth="1"/>
    <col min="2564" max="2564" width="7.42578125" style="4" customWidth="1"/>
    <col min="2565" max="2565" width="9.85546875" style="4" customWidth="1"/>
    <col min="2566" max="2566" width="8.85546875" style="4" customWidth="1"/>
    <col min="2567" max="2567" width="10.7109375" style="4" customWidth="1"/>
    <col min="2568" max="2816" width="9.140625" style="4"/>
    <col min="2817" max="2817" width="2.85546875" style="4" customWidth="1"/>
    <col min="2818" max="2818" width="2" style="4" customWidth="1"/>
    <col min="2819" max="2819" width="26.85546875" style="4" customWidth="1"/>
    <col min="2820" max="2820" width="7.42578125" style="4" customWidth="1"/>
    <col min="2821" max="2821" width="9.85546875" style="4" customWidth="1"/>
    <col min="2822" max="2822" width="8.85546875" style="4" customWidth="1"/>
    <col min="2823" max="2823" width="10.7109375" style="4" customWidth="1"/>
    <col min="2824" max="3072" width="9.140625" style="4"/>
    <col min="3073" max="3073" width="2.85546875" style="4" customWidth="1"/>
    <col min="3074" max="3074" width="2" style="4" customWidth="1"/>
    <col min="3075" max="3075" width="26.85546875" style="4" customWidth="1"/>
    <col min="3076" max="3076" width="7.42578125" style="4" customWidth="1"/>
    <col min="3077" max="3077" width="9.85546875" style="4" customWidth="1"/>
    <col min="3078" max="3078" width="8.85546875" style="4" customWidth="1"/>
    <col min="3079" max="3079" width="10.7109375" style="4" customWidth="1"/>
    <col min="3080" max="3328" width="9.140625" style="4"/>
    <col min="3329" max="3329" width="2.85546875" style="4" customWidth="1"/>
    <col min="3330" max="3330" width="2" style="4" customWidth="1"/>
    <col min="3331" max="3331" width="26.85546875" style="4" customWidth="1"/>
    <col min="3332" max="3332" width="7.42578125" style="4" customWidth="1"/>
    <col min="3333" max="3333" width="9.85546875" style="4" customWidth="1"/>
    <col min="3334" max="3334" width="8.85546875" style="4" customWidth="1"/>
    <col min="3335" max="3335" width="10.7109375" style="4" customWidth="1"/>
    <col min="3336" max="3584" width="9.140625" style="4"/>
    <col min="3585" max="3585" width="2.85546875" style="4" customWidth="1"/>
    <col min="3586" max="3586" width="2" style="4" customWidth="1"/>
    <col min="3587" max="3587" width="26.85546875" style="4" customWidth="1"/>
    <col min="3588" max="3588" width="7.42578125" style="4" customWidth="1"/>
    <col min="3589" max="3589" width="9.85546875" style="4" customWidth="1"/>
    <col min="3590" max="3590" width="8.85546875" style="4" customWidth="1"/>
    <col min="3591" max="3591" width="10.7109375" style="4" customWidth="1"/>
    <col min="3592" max="3840" width="9.140625" style="4"/>
    <col min="3841" max="3841" width="2.85546875" style="4" customWidth="1"/>
    <col min="3842" max="3842" width="2" style="4" customWidth="1"/>
    <col min="3843" max="3843" width="26.85546875" style="4" customWidth="1"/>
    <col min="3844" max="3844" width="7.42578125" style="4" customWidth="1"/>
    <col min="3845" max="3845" width="9.85546875" style="4" customWidth="1"/>
    <col min="3846" max="3846" width="8.85546875" style="4" customWidth="1"/>
    <col min="3847" max="3847" width="10.7109375" style="4" customWidth="1"/>
    <col min="3848" max="4096" width="9.140625" style="4"/>
    <col min="4097" max="4097" width="2.85546875" style="4" customWidth="1"/>
    <col min="4098" max="4098" width="2" style="4" customWidth="1"/>
    <col min="4099" max="4099" width="26.85546875" style="4" customWidth="1"/>
    <col min="4100" max="4100" width="7.42578125" style="4" customWidth="1"/>
    <col min="4101" max="4101" width="9.85546875" style="4" customWidth="1"/>
    <col min="4102" max="4102" width="8.85546875" style="4" customWidth="1"/>
    <col min="4103" max="4103" width="10.7109375" style="4" customWidth="1"/>
    <col min="4104" max="4352" width="9.140625" style="4"/>
    <col min="4353" max="4353" width="2.85546875" style="4" customWidth="1"/>
    <col min="4354" max="4354" width="2" style="4" customWidth="1"/>
    <col min="4355" max="4355" width="26.85546875" style="4" customWidth="1"/>
    <col min="4356" max="4356" width="7.42578125" style="4" customWidth="1"/>
    <col min="4357" max="4357" width="9.85546875" style="4" customWidth="1"/>
    <col min="4358" max="4358" width="8.85546875" style="4" customWidth="1"/>
    <col min="4359" max="4359" width="10.7109375" style="4" customWidth="1"/>
    <col min="4360" max="4608" width="9.140625" style="4"/>
    <col min="4609" max="4609" width="2.85546875" style="4" customWidth="1"/>
    <col min="4610" max="4610" width="2" style="4" customWidth="1"/>
    <col min="4611" max="4611" width="26.85546875" style="4" customWidth="1"/>
    <col min="4612" max="4612" width="7.42578125" style="4" customWidth="1"/>
    <col min="4613" max="4613" width="9.85546875" style="4" customWidth="1"/>
    <col min="4614" max="4614" width="8.85546875" style="4" customWidth="1"/>
    <col min="4615" max="4615" width="10.7109375" style="4" customWidth="1"/>
    <col min="4616" max="4864" width="9.140625" style="4"/>
    <col min="4865" max="4865" width="2.85546875" style="4" customWidth="1"/>
    <col min="4866" max="4866" width="2" style="4" customWidth="1"/>
    <col min="4867" max="4867" width="26.85546875" style="4" customWidth="1"/>
    <col min="4868" max="4868" width="7.42578125" style="4" customWidth="1"/>
    <col min="4869" max="4869" width="9.85546875" style="4" customWidth="1"/>
    <col min="4870" max="4870" width="8.85546875" style="4" customWidth="1"/>
    <col min="4871" max="4871" width="10.7109375" style="4" customWidth="1"/>
    <col min="4872" max="5120" width="9.140625" style="4"/>
    <col min="5121" max="5121" width="2.85546875" style="4" customWidth="1"/>
    <col min="5122" max="5122" width="2" style="4" customWidth="1"/>
    <col min="5123" max="5123" width="26.85546875" style="4" customWidth="1"/>
    <col min="5124" max="5124" width="7.42578125" style="4" customWidth="1"/>
    <col min="5125" max="5125" width="9.85546875" style="4" customWidth="1"/>
    <col min="5126" max="5126" width="8.85546875" style="4" customWidth="1"/>
    <col min="5127" max="5127" width="10.7109375" style="4" customWidth="1"/>
    <col min="5128" max="5376" width="9.140625" style="4"/>
    <col min="5377" max="5377" width="2.85546875" style="4" customWidth="1"/>
    <col min="5378" max="5378" width="2" style="4" customWidth="1"/>
    <col min="5379" max="5379" width="26.85546875" style="4" customWidth="1"/>
    <col min="5380" max="5380" width="7.42578125" style="4" customWidth="1"/>
    <col min="5381" max="5381" width="9.85546875" style="4" customWidth="1"/>
    <col min="5382" max="5382" width="8.85546875" style="4" customWidth="1"/>
    <col min="5383" max="5383" width="10.7109375" style="4" customWidth="1"/>
    <col min="5384" max="5632" width="9.140625" style="4"/>
    <col min="5633" max="5633" width="2.85546875" style="4" customWidth="1"/>
    <col min="5634" max="5634" width="2" style="4" customWidth="1"/>
    <col min="5635" max="5635" width="26.85546875" style="4" customWidth="1"/>
    <col min="5636" max="5636" width="7.42578125" style="4" customWidth="1"/>
    <col min="5637" max="5637" width="9.85546875" style="4" customWidth="1"/>
    <col min="5638" max="5638" width="8.85546875" style="4" customWidth="1"/>
    <col min="5639" max="5639" width="10.7109375" style="4" customWidth="1"/>
    <col min="5640" max="5888" width="9.140625" style="4"/>
    <col min="5889" max="5889" width="2.85546875" style="4" customWidth="1"/>
    <col min="5890" max="5890" width="2" style="4" customWidth="1"/>
    <col min="5891" max="5891" width="26.85546875" style="4" customWidth="1"/>
    <col min="5892" max="5892" width="7.42578125" style="4" customWidth="1"/>
    <col min="5893" max="5893" width="9.85546875" style="4" customWidth="1"/>
    <col min="5894" max="5894" width="8.85546875" style="4" customWidth="1"/>
    <col min="5895" max="5895" width="10.7109375" style="4" customWidth="1"/>
    <col min="5896" max="6144" width="9.140625" style="4"/>
    <col min="6145" max="6145" width="2.85546875" style="4" customWidth="1"/>
    <col min="6146" max="6146" width="2" style="4" customWidth="1"/>
    <col min="6147" max="6147" width="26.85546875" style="4" customWidth="1"/>
    <col min="6148" max="6148" width="7.42578125" style="4" customWidth="1"/>
    <col min="6149" max="6149" width="9.85546875" style="4" customWidth="1"/>
    <col min="6150" max="6150" width="8.85546875" style="4" customWidth="1"/>
    <col min="6151" max="6151" width="10.7109375" style="4" customWidth="1"/>
    <col min="6152" max="6400" width="9.140625" style="4"/>
    <col min="6401" max="6401" width="2.85546875" style="4" customWidth="1"/>
    <col min="6402" max="6402" width="2" style="4" customWidth="1"/>
    <col min="6403" max="6403" width="26.85546875" style="4" customWidth="1"/>
    <col min="6404" max="6404" width="7.42578125" style="4" customWidth="1"/>
    <col min="6405" max="6405" width="9.85546875" style="4" customWidth="1"/>
    <col min="6406" max="6406" width="8.85546875" style="4" customWidth="1"/>
    <col min="6407" max="6407" width="10.7109375" style="4" customWidth="1"/>
    <col min="6408" max="6656" width="9.140625" style="4"/>
    <col min="6657" max="6657" width="2.85546875" style="4" customWidth="1"/>
    <col min="6658" max="6658" width="2" style="4" customWidth="1"/>
    <col min="6659" max="6659" width="26.85546875" style="4" customWidth="1"/>
    <col min="6660" max="6660" width="7.42578125" style="4" customWidth="1"/>
    <col min="6661" max="6661" width="9.85546875" style="4" customWidth="1"/>
    <col min="6662" max="6662" width="8.85546875" style="4" customWidth="1"/>
    <col min="6663" max="6663" width="10.7109375" style="4" customWidth="1"/>
    <col min="6664" max="6912" width="9.140625" style="4"/>
    <col min="6913" max="6913" width="2.85546875" style="4" customWidth="1"/>
    <col min="6914" max="6914" width="2" style="4" customWidth="1"/>
    <col min="6915" max="6915" width="26.85546875" style="4" customWidth="1"/>
    <col min="6916" max="6916" width="7.42578125" style="4" customWidth="1"/>
    <col min="6917" max="6917" width="9.85546875" style="4" customWidth="1"/>
    <col min="6918" max="6918" width="8.85546875" style="4" customWidth="1"/>
    <col min="6919" max="6919" width="10.7109375" style="4" customWidth="1"/>
    <col min="6920" max="7168" width="9.140625" style="4"/>
    <col min="7169" max="7169" width="2.85546875" style="4" customWidth="1"/>
    <col min="7170" max="7170" width="2" style="4" customWidth="1"/>
    <col min="7171" max="7171" width="26.85546875" style="4" customWidth="1"/>
    <col min="7172" max="7172" width="7.42578125" style="4" customWidth="1"/>
    <col min="7173" max="7173" width="9.85546875" style="4" customWidth="1"/>
    <col min="7174" max="7174" width="8.85546875" style="4" customWidth="1"/>
    <col min="7175" max="7175" width="10.7109375" style="4" customWidth="1"/>
    <col min="7176" max="7424" width="9.140625" style="4"/>
    <col min="7425" max="7425" width="2.85546875" style="4" customWidth="1"/>
    <col min="7426" max="7426" width="2" style="4" customWidth="1"/>
    <col min="7427" max="7427" width="26.85546875" style="4" customWidth="1"/>
    <col min="7428" max="7428" width="7.42578125" style="4" customWidth="1"/>
    <col min="7429" max="7429" width="9.85546875" style="4" customWidth="1"/>
    <col min="7430" max="7430" width="8.85546875" style="4" customWidth="1"/>
    <col min="7431" max="7431" width="10.7109375" style="4" customWidth="1"/>
    <col min="7432" max="7680" width="9.140625" style="4"/>
    <col min="7681" max="7681" width="2.85546875" style="4" customWidth="1"/>
    <col min="7682" max="7682" width="2" style="4" customWidth="1"/>
    <col min="7683" max="7683" width="26.85546875" style="4" customWidth="1"/>
    <col min="7684" max="7684" width="7.42578125" style="4" customWidth="1"/>
    <col min="7685" max="7685" width="9.85546875" style="4" customWidth="1"/>
    <col min="7686" max="7686" width="8.85546875" style="4" customWidth="1"/>
    <col min="7687" max="7687" width="10.7109375" style="4" customWidth="1"/>
    <col min="7688" max="7936" width="9.140625" style="4"/>
    <col min="7937" max="7937" width="2.85546875" style="4" customWidth="1"/>
    <col min="7938" max="7938" width="2" style="4" customWidth="1"/>
    <col min="7939" max="7939" width="26.85546875" style="4" customWidth="1"/>
    <col min="7940" max="7940" width="7.42578125" style="4" customWidth="1"/>
    <col min="7941" max="7941" width="9.85546875" style="4" customWidth="1"/>
    <col min="7942" max="7942" width="8.85546875" style="4" customWidth="1"/>
    <col min="7943" max="7943" width="10.7109375" style="4" customWidth="1"/>
    <col min="7944" max="8192" width="9.140625" style="4"/>
    <col min="8193" max="8193" width="2.85546875" style="4" customWidth="1"/>
    <col min="8194" max="8194" width="2" style="4" customWidth="1"/>
    <col min="8195" max="8195" width="26.85546875" style="4" customWidth="1"/>
    <col min="8196" max="8196" width="7.42578125" style="4" customWidth="1"/>
    <col min="8197" max="8197" width="9.85546875" style="4" customWidth="1"/>
    <col min="8198" max="8198" width="8.85546875" style="4" customWidth="1"/>
    <col min="8199" max="8199" width="10.7109375" style="4" customWidth="1"/>
    <col min="8200" max="8448" width="9.140625" style="4"/>
    <col min="8449" max="8449" width="2.85546875" style="4" customWidth="1"/>
    <col min="8450" max="8450" width="2" style="4" customWidth="1"/>
    <col min="8451" max="8451" width="26.85546875" style="4" customWidth="1"/>
    <col min="8452" max="8452" width="7.42578125" style="4" customWidth="1"/>
    <col min="8453" max="8453" width="9.85546875" style="4" customWidth="1"/>
    <col min="8454" max="8454" width="8.85546875" style="4" customWidth="1"/>
    <col min="8455" max="8455" width="10.7109375" style="4" customWidth="1"/>
    <col min="8456" max="8704" width="9.140625" style="4"/>
    <col min="8705" max="8705" width="2.85546875" style="4" customWidth="1"/>
    <col min="8706" max="8706" width="2" style="4" customWidth="1"/>
    <col min="8707" max="8707" width="26.85546875" style="4" customWidth="1"/>
    <col min="8708" max="8708" width="7.42578125" style="4" customWidth="1"/>
    <col min="8709" max="8709" width="9.85546875" style="4" customWidth="1"/>
    <col min="8710" max="8710" width="8.85546875" style="4" customWidth="1"/>
    <col min="8711" max="8711" width="10.7109375" style="4" customWidth="1"/>
    <col min="8712" max="8960" width="9.140625" style="4"/>
    <col min="8961" max="8961" width="2.85546875" style="4" customWidth="1"/>
    <col min="8962" max="8962" width="2" style="4" customWidth="1"/>
    <col min="8963" max="8963" width="26.85546875" style="4" customWidth="1"/>
    <col min="8964" max="8964" width="7.42578125" style="4" customWidth="1"/>
    <col min="8965" max="8965" width="9.85546875" style="4" customWidth="1"/>
    <col min="8966" max="8966" width="8.85546875" style="4" customWidth="1"/>
    <col min="8967" max="8967" width="10.7109375" style="4" customWidth="1"/>
    <col min="8968" max="9216" width="9.140625" style="4"/>
    <col min="9217" max="9217" width="2.85546875" style="4" customWidth="1"/>
    <col min="9218" max="9218" width="2" style="4" customWidth="1"/>
    <col min="9219" max="9219" width="26.85546875" style="4" customWidth="1"/>
    <col min="9220" max="9220" width="7.42578125" style="4" customWidth="1"/>
    <col min="9221" max="9221" width="9.85546875" style="4" customWidth="1"/>
    <col min="9222" max="9222" width="8.85546875" style="4" customWidth="1"/>
    <col min="9223" max="9223" width="10.7109375" style="4" customWidth="1"/>
    <col min="9224" max="9472" width="9.140625" style="4"/>
    <col min="9473" max="9473" width="2.85546875" style="4" customWidth="1"/>
    <col min="9474" max="9474" width="2" style="4" customWidth="1"/>
    <col min="9475" max="9475" width="26.85546875" style="4" customWidth="1"/>
    <col min="9476" max="9476" width="7.42578125" style="4" customWidth="1"/>
    <col min="9477" max="9477" width="9.85546875" style="4" customWidth="1"/>
    <col min="9478" max="9478" width="8.85546875" style="4" customWidth="1"/>
    <col min="9479" max="9479" width="10.7109375" style="4" customWidth="1"/>
    <col min="9480" max="9728" width="9.140625" style="4"/>
    <col min="9729" max="9729" width="2.85546875" style="4" customWidth="1"/>
    <col min="9730" max="9730" width="2" style="4" customWidth="1"/>
    <col min="9731" max="9731" width="26.85546875" style="4" customWidth="1"/>
    <col min="9732" max="9732" width="7.42578125" style="4" customWidth="1"/>
    <col min="9733" max="9733" width="9.85546875" style="4" customWidth="1"/>
    <col min="9734" max="9734" width="8.85546875" style="4" customWidth="1"/>
    <col min="9735" max="9735" width="10.7109375" style="4" customWidth="1"/>
    <col min="9736" max="9984" width="9.140625" style="4"/>
    <col min="9985" max="9985" width="2.85546875" style="4" customWidth="1"/>
    <col min="9986" max="9986" width="2" style="4" customWidth="1"/>
    <col min="9987" max="9987" width="26.85546875" style="4" customWidth="1"/>
    <col min="9988" max="9988" width="7.42578125" style="4" customWidth="1"/>
    <col min="9989" max="9989" width="9.85546875" style="4" customWidth="1"/>
    <col min="9990" max="9990" width="8.85546875" style="4" customWidth="1"/>
    <col min="9991" max="9991" width="10.7109375" style="4" customWidth="1"/>
    <col min="9992" max="10240" width="9.140625" style="4"/>
    <col min="10241" max="10241" width="2.85546875" style="4" customWidth="1"/>
    <col min="10242" max="10242" width="2" style="4" customWidth="1"/>
    <col min="10243" max="10243" width="26.85546875" style="4" customWidth="1"/>
    <col min="10244" max="10244" width="7.42578125" style="4" customWidth="1"/>
    <col min="10245" max="10245" width="9.85546875" style="4" customWidth="1"/>
    <col min="10246" max="10246" width="8.85546875" style="4" customWidth="1"/>
    <col min="10247" max="10247" width="10.7109375" style="4" customWidth="1"/>
    <col min="10248" max="10496" width="9.140625" style="4"/>
    <col min="10497" max="10497" width="2.85546875" style="4" customWidth="1"/>
    <col min="10498" max="10498" width="2" style="4" customWidth="1"/>
    <col min="10499" max="10499" width="26.85546875" style="4" customWidth="1"/>
    <col min="10500" max="10500" width="7.42578125" style="4" customWidth="1"/>
    <col min="10501" max="10501" width="9.85546875" style="4" customWidth="1"/>
    <col min="10502" max="10502" width="8.85546875" style="4" customWidth="1"/>
    <col min="10503" max="10503" width="10.7109375" style="4" customWidth="1"/>
    <col min="10504" max="10752" width="9.140625" style="4"/>
    <col min="10753" max="10753" width="2.85546875" style="4" customWidth="1"/>
    <col min="10754" max="10754" width="2" style="4" customWidth="1"/>
    <col min="10755" max="10755" width="26.85546875" style="4" customWidth="1"/>
    <col min="10756" max="10756" width="7.42578125" style="4" customWidth="1"/>
    <col min="10757" max="10757" width="9.85546875" style="4" customWidth="1"/>
    <col min="10758" max="10758" width="8.85546875" style="4" customWidth="1"/>
    <col min="10759" max="10759" width="10.7109375" style="4" customWidth="1"/>
    <col min="10760" max="11008" width="9.140625" style="4"/>
    <col min="11009" max="11009" width="2.85546875" style="4" customWidth="1"/>
    <col min="11010" max="11010" width="2" style="4" customWidth="1"/>
    <col min="11011" max="11011" width="26.85546875" style="4" customWidth="1"/>
    <col min="11012" max="11012" width="7.42578125" style="4" customWidth="1"/>
    <col min="11013" max="11013" width="9.85546875" style="4" customWidth="1"/>
    <col min="11014" max="11014" width="8.85546875" style="4" customWidth="1"/>
    <col min="11015" max="11015" width="10.7109375" style="4" customWidth="1"/>
    <col min="11016" max="11264" width="9.140625" style="4"/>
    <col min="11265" max="11265" width="2.85546875" style="4" customWidth="1"/>
    <col min="11266" max="11266" width="2" style="4" customWidth="1"/>
    <col min="11267" max="11267" width="26.85546875" style="4" customWidth="1"/>
    <col min="11268" max="11268" width="7.42578125" style="4" customWidth="1"/>
    <col min="11269" max="11269" width="9.85546875" style="4" customWidth="1"/>
    <col min="11270" max="11270" width="8.85546875" style="4" customWidth="1"/>
    <col min="11271" max="11271" width="10.7109375" style="4" customWidth="1"/>
    <col min="11272" max="11520" width="9.140625" style="4"/>
    <col min="11521" max="11521" width="2.85546875" style="4" customWidth="1"/>
    <col min="11522" max="11522" width="2" style="4" customWidth="1"/>
    <col min="11523" max="11523" width="26.85546875" style="4" customWidth="1"/>
    <col min="11524" max="11524" width="7.42578125" style="4" customWidth="1"/>
    <col min="11525" max="11525" width="9.85546875" style="4" customWidth="1"/>
    <col min="11526" max="11526" width="8.85546875" style="4" customWidth="1"/>
    <col min="11527" max="11527" width="10.7109375" style="4" customWidth="1"/>
    <col min="11528" max="11776" width="9.140625" style="4"/>
    <col min="11777" max="11777" width="2.85546875" style="4" customWidth="1"/>
    <col min="11778" max="11778" width="2" style="4" customWidth="1"/>
    <col min="11779" max="11779" width="26.85546875" style="4" customWidth="1"/>
    <col min="11780" max="11780" width="7.42578125" style="4" customWidth="1"/>
    <col min="11781" max="11781" width="9.85546875" style="4" customWidth="1"/>
    <col min="11782" max="11782" width="8.85546875" style="4" customWidth="1"/>
    <col min="11783" max="11783" width="10.7109375" style="4" customWidth="1"/>
    <col min="11784" max="12032" width="9.140625" style="4"/>
    <col min="12033" max="12033" width="2.85546875" style="4" customWidth="1"/>
    <col min="12034" max="12034" width="2" style="4" customWidth="1"/>
    <col min="12035" max="12035" width="26.85546875" style="4" customWidth="1"/>
    <col min="12036" max="12036" width="7.42578125" style="4" customWidth="1"/>
    <col min="12037" max="12037" width="9.85546875" style="4" customWidth="1"/>
    <col min="12038" max="12038" width="8.85546875" style="4" customWidth="1"/>
    <col min="12039" max="12039" width="10.7109375" style="4" customWidth="1"/>
    <col min="12040" max="12288" width="9.140625" style="4"/>
    <col min="12289" max="12289" width="2.85546875" style="4" customWidth="1"/>
    <col min="12290" max="12290" width="2" style="4" customWidth="1"/>
    <col min="12291" max="12291" width="26.85546875" style="4" customWidth="1"/>
    <col min="12292" max="12292" width="7.42578125" style="4" customWidth="1"/>
    <col min="12293" max="12293" width="9.85546875" style="4" customWidth="1"/>
    <col min="12294" max="12294" width="8.85546875" style="4" customWidth="1"/>
    <col min="12295" max="12295" width="10.7109375" style="4" customWidth="1"/>
    <col min="12296" max="12544" width="9.140625" style="4"/>
    <col min="12545" max="12545" width="2.85546875" style="4" customWidth="1"/>
    <col min="12546" max="12546" width="2" style="4" customWidth="1"/>
    <col min="12547" max="12547" width="26.85546875" style="4" customWidth="1"/>
    <col min="12548" max="12548" width="7.42578125" style="4" customWidth="1"/>
    <col min="12549" max="12549" width="9.85546875" style="4" customWidth="1"/>
    <col min="12550" max="12550" width="8.85546875" style="4" customWidth="1"/>
    <col min="12551" max="12551" width="10.7109375" style="4" customWidth="1"/>
    <col min="12552" max="12800" width="9.140625" style="4"/>
    <col min="12801" max="12801" width="2.85546875" style="4" customWidth="1"/>
    <col min="12802" max="12802" width="2" style="4" customWidth="1"/>
    <col min="12803" max="12803" width="26.85546875" style="4" customWidth="1"/>
    <col min="12804" max="12804" width="7.42578125" style="4" customWidth="1"/>
    <col min="12805" max="12805" width="9.85546875" style="4" customWidth="1"/>
    <col min="12806" max="12806" width="8.85546875" style="4" customWidth="1"/>
    <col min="12807" max="12807" width="10.7109375" style="4" customWidth="1"/>
    <col min="12808" max="13056" width="9.140625" style="4"/>
    <col min="13057" max="13057" width="2.85546875" style="4" customWidth="1"/>
    <col min="13058" max="13058" width="2" style="4" customWidth="1"/>
    <col min="13059" max="13059" width="26.85546875" style="4" customWidth="1"/>
    <col min="13060" max="13060" width="7.42578125" style="4" customWidth="1"/>
    <col min="13061" max="13061" width="9.85546875" style="4" customWidth="1"/>
    <col min="13062" max="13062" width="8.85546875" style="4" customWidth="1"/>
    <col min="13063" max="13063" width="10.7109375" style="4" customWidth="1"/>
    <col min="13064" max="13312" width="9.140625" style="4"/>
    <col min="13313" max="13313" width="2.85546875" style="4" customWidth="1"/>
    <col min="13314" max="13314" width="2" style="4" customWidth="1"/>
    <col min="13315" max="13315" width="26.85546875" style="4" customWidth="1"/>
    <col min="13316" max="13316" width="7.42578125" style="4" customWidth="1"/>
    <col min="13317" max="13317" width="9.85546875" style="4" customWidth="1"/>
    <col min="13318" max="13318" width="8.85546875" style="4" customWidth="1"/>
    <col min="13319" max="13319" width="10.7109375" style="4" customWidth="1"/>
    <col min="13320" max="13568" width="9.140625" style="4"/>
    <col min="13569" max="13569" width="2.85546875" style="4" customWidth="1"/>
    <col min="13570" max="13570" width="2" style="4" customWidth="1"/>
    <col min="13571" max="13571" width="26.85546875" style="4" customWidth="1"/>
    <col min="13572" max="13572" width="7.42578125" style="4" customWidth="1"/>
    <col min="13573" max="13573" width="9.85546875" style="4" customWidth="1"/>
    <col min="13574" max="13574" width="8.85546875" style="4" customWidth="1"/>
    <col min="13575" max="13575" width="10.7109375" style="4" customWidth="1"/>
    <col min="13576" max="13824" width="9.140625" style="4"/>
    <col min="13825" max="13825" width="2.85546875" style="4" customWidth="1"/>
    <col min="13826" max="13826" width="2" style="4" customWidth="1"/>
    <col min="13827" max="13827" width="26.85546875" style="4" customWidth="1"/>
    <col min="13828" max="13828" width="7.42578125" style="4" customWidth="1"/>
    <col min="13829" max="13829" width="9.85546875" style="4" customWidth="1"/>
    <col min="13830" max="13830" width="8.85546875" style="4" customWidth="1"/>
    <col min="13831" max="13831" width="10.7109375" style="4" customWidth="1"/>
    <col min="13832" max="14080" width="9.140625" style="4"/>
    <col min="14081" max="14081" width="2.85546875" style="4" customWidth="1"/>
    <col min="14082" max="14082" width="2" style="4" customWidth="1"/>
    <col min="14083" max="14083" width="26.85546875" style="4" customWidth="1"/>
    <col min="14084" max="14084" width="7.42578125" style="4" customWidth="1"/>
    <col min="14085" max="14085" width="9.85546875" style="4" customWidth="1"/>
    <col min="14086" max="14086" width="8.85546875" style="4" customWidth="1"/>
    <col min="14087" max="14087" width="10.7109375" style="4" customWidth="1"/>
    <col min="14088" max="14336" width="9.140625" style="4"/>
    <col min="14337" max="14337" width="2.85546875" style="4" customWidth="1"/>
    <col min="14338" max="14338" width="2" style="4" customWidth="1"/>
    <col min="14339" max="14339" width="26.85546875" style="4" customWidth="1"/>
    <col min="14340" max="14340" width="7.42578125" style="4" customWidth="1"/>
    <col min="14341" max="14341" width="9.85546875" style="4" customWidth="1"/>
    <col min="14342" max="14342" width="8.85546875" style="4" customWidth="1"/>
    <col min="14343" max="14343" width="10.7109375" style="4" customWidth="1"/>
    <col min="14344" max="14592" width="9.140625" style="4"/>
    <col min="14593" max="14593" width="2.85546875" style="4" customWidth="1"/>
    <col min="14594" max="14594" width="2" style="4" customWidth="1"/>
    <col min="14595" max="14595" width="26.85546875" style="4" customWidth="1"/>
    <col min="14596" max="14596" width="7.42578125" style="4" customWidth="1"/>
    <col min="14597" max="14597" width="9.85546875" style="4" customWidth="1"/>
    <col min="14598" max="14598" width="8.85546875" style="4" customWidth="1"/>
    <col min="14599" max="14599" width="10.7109375" style="4" customWidth="1"/>
    <col min="14600" max="14848" width="9.140625" style="4"/>
    <col min="14849" max="14849" width="2.85546875" style="4" customWidth="1"/>
    <col min="14850" max="14850" width="2" style="4" customWidth="1"/>
    <col min="14851" max="14851" width="26.85546875" style="4" customWidth="1"/>
    <col min="14852" max="14852" width="7.42578125" style="4" customWidth="1"/>
    <col min="14853" max="14853" width="9.85546875" style="4" customWidth="1"/>
    <col min="14854" max="14854" width="8.85546875" style="4" customWidth="1"/>
    <col min="14855" max="14855" width="10.7109375" style="4" customWidth="1"/>
    <col min="14856" max="15104" width="9.140625" style="4"/>
    <col min="15105" max="15105" width="2.85546875" style="4" customWidth="1"/>
    <col min="15106" max="15106" width="2" style="4" customWidth="1"/>
    <col min="15107" max="15107" width="26.85546875" style="4" customWidth="1"/>
    <col min="15108" max="15108" width="7.42578125" style="4" customWidth="1"/>
    <col min="15109" max="15109" width="9.85546875" style="4" customWidth="1"/>
    <col min="15110" max="15110" width="8.85546875" style="4" customWidth="1"/>
    <col min="15111" max="15111" width="10.7109375" style="4" customWidth="1"/>
    <col min="15112" max="15360" width="9.140625" style="4"/>
    <col min="15361" max="15361" width="2.85546875" style="4" customWidth="1"/>
    <col min="15362" max="15362" width="2" style="4" customWidth="1"/>
    <col min="15363" max="15363" width="26.85546875" style="4" customWidth="1"/>
    <col min="15364" max="15364" width="7.42578125" style="4" customWidth="1"/>
    <col min="15365" max="15365" width="9.85546875" style="4" customWidth="1"/>
    <col min="15366" max="15366" width="8.85546875" style="4" customWidth="1"/>
    <col min="15367" max="15367" width="10.7109375" style="4" customWidth="1"/>
    <col min="15368" max="15616" width="9.140625" style="4"/>
    <col min="15617" max="15617" width="2.85546875" style="4" customWidth="1"/>
    <col min="15618" max="15618" width="2" style="4" customWidth="1"/>
    <col min="15619" max="15619" width="26.85546875" style="4" customWidth="1"/>
    <col min="15620" max="15620" width="7.42578125" style="4" customWidth="1"/>
    <col min="15621" max="15621" width="9.85546875" style="4" customWidth="1"/>
    <col min="15622" max="15622" width="8.85546875" style="4" customWidth="1"/>
    <col min="15623" max="15623" width="10.7109375" style="4" customWidth="1"/>
    <col min="15624" max="15872" width="9.140625" style="4"/>
    <col min="15873" max="15873" width="2.85546875" style="4" customWidth="1"/>
    <col min="15874" max="15874" width="2" style="4" customWidth="1"/>
    <col min="15875" max="15875" width="26.85546875" style="4" customWidth="1"/>
    <col min="15876" max="15876" width="7.42578125" style="4" customWidth="1"/>
    <col min="15877" max="15877" width="9.85546875" style="4" customWidth="1"/>
    <col min="15878" max="15878" width="8.85546875" style="4" customWidth="1"/>
    <col min="15879" max="15879" width="10.7109375" style="4" customWidth="1"/>
    <col min="15880" max="16128" width="9.140625" style="4"/>
    <col min="16129" max="16129" width="2.85546875" style="4" customWidth="1"/>
    <col min="16130" max="16130" width="2" style="4" customWidth="1"/>
    <col min="16131" max="16131" width="26.85546875" style="4" customWidth="1"/>
    <col min="16132" max="16132" width="7.42578125" style="4" customWidth="1"/>
    <col min="16133" max="16133" width="9.85546875" style="4" customWidth="1"/>
    <col min="16134" max="16134" width="8.85546875" style="4" customWidth="1"/>
    <col min="16135" max="16135" width="10.7109375" style="4" customWidth="1"/>
    <col min="16136" max="16384" width="9.140625" style="4"/>
  </cols>
  <sheetData>
    <row r="2" spans="2:7" ht="15" hidden="1" customHeight="1" x14ac:dyDescent="0.25">
      <c r="C2" s="4" t="s">
        <v>97</v>
      </c>
    </row>
    <row r="3" spans="2:7" ht="45" customHeight="1" x14ac:dyDescent="0.25">
      <c r="C3" s="169" t="s">
        <v>138</v>
      </c>
      <c r="D3" s="169"/>
      <c r="E3" s="169"/>
      <c r="F3" s="169"/>
      <c r="G3" s="169"/>
    </row>
    <row r="4" spans="2:7" ht="7.5" customHeight="1" x14ac:dyDescent="0.25"/>
    <row r="5" spans="2:7" s="118" customFormat="1" ht="63" customHeight="1" x14ac:dyDescent="0.25">
      <c r="B5" s="170" t="s">
        <v>98</v>
      </c>
      <c r="C5" s="171"/>
      <c r="D5" s="119" t="s">
        <v>99</v>
      </c>
      <c r="E5" s="120" t="s">
        <v>100</v>
      </c>
      <c r="F5" s="121" t="s">
        <v>101</v>
      </c>
      <c r="G5" s="122" t="s">
        <v>102</v>
      </c>
    </row>
    <row r="6" spans="2:7" s="123" customFormat="1" ht="15" customHeight="1" x14ac:dyDescent="0.25">
      <c r="C6" s="124" t="s">
        <v>103</v>
      </c>
      <c r="E6" s="125"/>
      <c r="F6" s="126">
        <v>50</v>
      </c>
      <c r="G6" s="127">
        <v>55</v>
      </c>
    </row>
    <row r="7" spans="2:7" s="128" customFormat="1" ht="21" customHeight="1" x14ac:dyDescent="0.25">
      <c r="B7" s="129" t="s">
        <v>104</v>
      </c>
      <c r="C7" s="130"/>
      <c r="D7" s="131" t="s">
        <v>105</v>
      </c>
      <c r="E7" s="132">
        <f t="shared" ref="E7:E37" si="0">SUM(F7:G7)</f>
        <v>152795</v>
      </c>
      <c r="F7" s="133">
        <f>SUM(F8:F37)</f>
        <v>8742</v>
      </c>
      <c r="G7" s="134">
        <f>SUM(G8:G37)</f>
        <v>144053</v>
      </c>
    </row>
    <row r="8" spans="2:7" s="135" customFormat="1" ht="15" customHeight="1" x14ac:dyDescent="0.25">
      <c r="B8" s="136"/>
      <c r="C8" s="137" t="s">
        <v>106</v>
      </c>
      <c r="D8" s="138" t="s">
        <v>73</v>
      </c>
      <c r="E8" s="139">
        <f t="shared" si="0"/>
        <v>4529</v>
      </c>
      <c r="F8" s="140">
        <v>0</v>
      </c>
      <c r="G8" s="141">
        <v>4529</v>
      </c>
    </row>
    <row r="9" spans="2:7" s="135" customFormat="1" ht="15" customHeight="1" x14ac:dyDescent="0.25">
      <c r="B9" s="136"/>
      <c r="C9" s="142" t="s">
        <v>107</v>
      </c>
      <c r="D9" s="143" t="s">
        <v>73</v>
      </c>
      <c r="E9" s="144">
        <f t="shared" si="0"/>
        <v>4347</v>
      </c>
      <c r="F9" s="140">
        <v>0</v>
      </c>
      <c r="G9" s="141">
        <v>4347</v>
      </c>
    </row>
    <row r="10" spans="2:7" s="135" customFormat="1" ht="15" customHeight="1" x14ac:dyDescent="0.25">
      <c r="B10" s="136"/>
      <c r="C10" s="142" t="s">
        <v>108</v>
      </c>
      <c r="D10" s="143" t="s">
        <v>73</v>
      </c>
      <c r="E10" s="144">
        <f t="shared" si="0"/>
        <v>3839</v>
      </c>
      <c r="F10" s="140">
        <v>0</v>
      </c>
      <c r="G10" s="141">
        <v>3839</v>
      </c>
    </row>
    <row r="11" spans="2:7" ht="15" customHeight="1" x14ac:dyDescent="0.25">
      <c r="B11" s="136"/>
      <c r="C11" s="142" t="s">
        <v>109</v>
      </c>
      <c r="D11" s="143" t="s">
        <v>73</v>
      </c>
      <c r="E11" s="144">
        <f t="shared" si="0"/>
        <v>514</v>
      </c>
      <c r="F11" s="140">
        <v>0</v>
      </c>
      <c r="G11" s="141">
        <v>514</v>
      </c>
    </row>
    <row r="12" spans="2:7" ht="15" customHeight="1" x14ac:dyDescent="0.25">
      <c r="B12" s="136"/>
      <c r="C12" s="145" t="s">
        <v>110</v>
      </c>
      <c r="D12" s="143" t="s">
        <v>73</v>
      </c>
      <c r="E12" s="144">
        <f t="shared" si="0"/>
        <v>300</v>
      </c>
      <c r="F12" s="140">
        <v>0</v>
      </c>
      <c r="G12" s="141">
        <v>300</v>
      </c>
    </row>
    <row r="13" spans="2:7" ht="15" customHeight="1" x14ac:dyDescent="0.25">
      <c r="B13" s="136"/>
      <c r="C13" s="142" t="s">
        <v>111</v>
      </c>
      <c r="D13" s="143" t="s">
        <v>73</v>
      </c>
      <c r="E13" s="144">
        <f t="shared" si="0"/>
        <v>242</v>
      </c>
      <c r="F13" s="140">
        <v>0</v>
      </c>
      <c r="G13" s="141">
        <v>242</v>
      </c>
    </row>
    <row r="14" spans="2:7" ht="15" customHeight="1" x14ac:dyDescent="0.25">
      <c r="B14" s="136"/>
      <c r="C14" s="145" t="s">
        <v>112</v>
      </c>
      <c r="D14" s="143" t="s">
        <v>73</v>
      </c>
      <c r="E14" s="144">
        <f t="shared" si="0"/>
        <v>175</v>
      </c>
      <c r="F14" s="140">
        <v>0</v>
      </c>
      <c r="G14" s="141">
        <v>175</v>
      </c>
    </row>
    <row r="15" spans="2:7" ht="15" customHeight="1" x14ac:dyDescent="0.25">
      <c r="B15" s="136"/>
      <c r="C15" s="142" t="s">
        <v>113</v>
      </c>
      <c r="D15" s="143" t="s">
        <v>73</v>
      </c>
      <c r="E15" s="144">
        <f t="shared" si="0"/>
        <v>155</v>
      </c>
      <c r="F15" s="140">
        <v>0</v>
      </c>
      <c r="G15" s="141">
        <v>155</v>
      </c>
    </row>
    <row r="16" spans="2:7" ht="15" customHeight="1" x14ac:dyDescent="0.25">
      <c r="B16" s="136"/>
      <c r="C16" s="142" t="s">
        <v>114</v>
      </c>
      <c r="D16" s="143" t="s">
        <v>73</v>
      </c>
      <c r="E16" s="144">
        <f t="shared" si="0"/>
        <v>143</v>
      </c>
      <c r="F16" s="140">
        <v>0</v>
      </c>
      <c r="G16" s="141">
        <v>143</v>
      </c>
    </row>
    <row r="17" spans="2:8" ht="15" customHeight="1" x14ac:dyDescent="0.25">
      <c r="B17" s="136"/>
      <c r="C17" s="142" t="s">
        <v>115</v>
      </c>
      <c r="D17" s="143" t="s">
        <v>73</v>
      </c>
      <c r="E17" s="144">
        <f t="shared" si="0"/>
        <v>140</v>
      </c>
      <c r="F17" s="140">
        <v>0</v>
      </c>
      <c r="G17" s="141">
        <v>140</v>
      </c>
    </row>
    <row r="18" spans="2:8" ht="23.25" customHeight="1" x14ac:dyDescent="0.25">
      <c r="B18" s="136"/>
      <c r="C18" s="142" t="s">
        <v>116</v>
      </c>
      <c r="D18" s="146" t="s">
        <v>79</v>
      </c>
      <c r="E18" s="144">
        <f t="shared" si="0"/>
        <v>51119</v>
      </c>
      <c r="F18" s="140">
        <v>167</v>
      </c>
      <c r="G18" s="141">
        <v>50952</v>
      </c>
      <c r="H18" s="147"/>
    </row>
    <row r="19" spans="2:8" ht="15" customHeight="1" x14ac:dyDescent="0.25">
      <c r="B19" s="136"/>
      <c r="C19" s="142" t="s">
        <v>117</v>
      </c>
      <c r="D19" s="146" t="s">
        <v>79</v>
      </c>
      <c r="E19" s="144">
        <f t="shared" si="0"/>
        <v>13873</v>
      </c>
      <c r="F19" s="140">
        <v>5200</v>
      </c>
      <c r="G19" s="141">
        <v>8673</v>
      </c>
      <c r="H19" s="147"/>
    </row>
    <row r="20" spans="2:8" ht="15" customHeight="1" x14ac:dyDescent="0.25">
      <c r="B20" s="136"/>
      <c r="C20" s="142" t="s">
        <v>118</v>
      </c>
      <c r="D20" s="146" t="s">
        <v>79</v>
      </c>
      <c r="E20" s="144">
        <f t="shared" si="0"/>
        <v>3234</v>
      </c>
      <c r="F20" s="140">
        <v>0</v>
      </c>
      <c r="G20" s="141">
        <v>3234</v>
      </c>
      <c r="H20" s="147"/>
    </row>
    <row r="21" spans="2:8" ht="15" customHeight="1" x14ac:dyDescent="0.25">
      <c r="B21" s="136"/>
      <c r="C21" s="142" t="s">
        <v>119</v>
      </c>
      <c r="D21" s="146" t="s">
        <v>79</v>
      </c>
      <c r="E21" s="144">
        <f t="shared" si="0"/>
        <v>2514</v>
      </c>
      <c r="F21" s="140">
        <v>0</v>
      </c>
      <c r="G21" s="141">
        <v>2514</v>
      </c>
      <c r="H21" s="147"/>
    </row>
    <row r="22" spans="2:8" ht="15" customHeight="1" x14ac:dyDescent="0.25">
      <c r="B22" s="136"/>
      <c r="C22" s="142" t="s">
        <v>120</v>
      </c>
      <c r="D22" s="146" t="s">
        <v>79</v>
      </c>
      <c r="E22" s="144">
        <f t="shared" si="0"/>
        <v>2288</v>
      </c>
      <c r="F22" s="140">
        <v>0</v>
      </c>
      <c r="G22" s="141">
        <v>2288</v>
      </c>
      <c r="H22" s="147"/>
    </row>
    <row r="23" spans="2:8" ht="15" customHeight="1" x14ac:dyDescent="0.25">
      <c r="B23" s="136"/>
      <c r="C23" s="142" t="s">
        <v>121</v>
      </c>
      <c r="D23" s="146" t="s">
        <v>79</v>
      </c>
      <c r="E23" s="144">
        <f t="shared" si="0"/>
        <v>2046</v>
      </c>
      <c r="F23" s="140">
        <v>0</v>
      </c>
      <c r="G23" s="141">
        <v>2046</v>
      </c>
      <c r="H23" s="147"/>
    </row>
    <row r="24" spans="2:8" ht="15" customHeight="1" x14ac:dyDescent="0.25">
      <c r="B24" s="136"/>
      <c r="C24" s="142" t="s">
        <v>122</v>
      </c>
      <c r="D24" s="146" t="s">
        <v>79</v>
      </c>
      <c r="E24" s="144">
        <f t="shared" si="0"/>
        <v>1490</v>
      </c>
      <c r="F24" s="140">
        <v>0</v>
      </c>
      <c r="G24" s="141">
        <v>1490</v>
      </c>
      <c r="H24" s="147"/>
    </row>
    <row r="25" spans="2:8" ht="15" customHeight="1" x14ac:dyDescent="0.25">
      <c r="B25" s="136"/>
      <c r="C25" s="142" t="s">
        <v>123</v>
      </c>
      <c r="D25" s="146" t="s">
        <v>79</v>
      </c>
      <c r="E25" s="144">
        <f t="shared" si="0"/>
        <v>1449</v>
      </c>
      <c r="F25" s="140">
        <v>0</v>
      </c>
      <c r="G25" s="141">
        <v>1449</v>
      </c>
      <c r="H25" s="147"/>
    </row>
    <row r="26" spans="2:8" ht="15" customHeight="1" x14ac:dyDescent="0.25">
      <c r="B26" s="136"/>
      <c r="C26" s="142" t="s">
        <v>124</v>
      </c>
      <c r="D26" s="146" t="s">
        <v>79</v>
      </c>
      <c r="E26" s="144">
        <f t="shared" si="0"/>
        <v>1083</v>
      </c>
      <c r="F26" s="140">
        <v>0</v>
      </c>
      <c r="G26" s="141">
        <v>1083</v>
      </c>
      <c r="H26" s="147"/>
    </row>
    <row r="27" spans="2:8" ht="15" customHeight="1" x14ac:dyDescent="0.25">
      <c r="B27" s="136"/>
      <c r="C27" s="142" t="s">
        <v>89</v>
      </c>
      <c r="D27" s="146" t="s">
        <v>79</v>
      </c>
      <c r="E27" s="144">
        <f t="shared" si="0"/>
        <v>1031</v>
      </c>
      <c r="F27" s="140">
        <v>596</v>
      </c>
      <c r="G27" s="141">
        <v>435</v>
      </c>
      <c r="H27" s="147"/>
    </row>
    <row r="28" spans="2:8" ht="15" customHeight="1" x14ac:dyDescent="0.25">
      <c r="B28" s="136"/>
      <c r="C28" s="142" t="s">
        <v>125</v>
      </c>
      <c r="D28" s="146" t="s">
        <v>79</v>
      </c>
      <c r="E28" s="144">
        <f t="shared" si="0"/>
        <v>647</v>
      </c>
      <c r="F28" s="140">
        <v>0</v>
      </c>
      <c r="G28" s="141">
        <v>647</v>
      </c>
      <c r="H28" s="147"/>
    </row>
    <row r="29" spans="2:8" ht="15" customHeight="1" x14ac:dyDescent="0.25">
      <c r="B29" s="136"/>
      <c r="C29" s="142" t="s">
        <v>126</v>
      </c>
      <c r="D29" s="146" t="s">
        <v>79</v>
      </c>
      <c r="E29" s="144">
        <f t="shared" si="0"/>
        <v>401</v>
      </c>
      <c r="F29" s="140">
        <v>0</v>
      </c>
      <c r="G29" s="141">
        <v>401</v>
      </c>
      <c r="H29" s="147"/>
    </row>
    <row r="30" spans="2:8" ht="15" customHeight="1" x14ac:dyDescent="0.25">
      <c r="B30" s="136"/>
      <c r="C30" s="142" t="s">
        <v>127</v>
      </c>
      <c r="D30" s="146" t="s">
        <v>79</v>
      </c>
      <c r="E30" s="144">
        <f t="shared" si="0"/>
        <v>232</v>
      </c>
      <c r="F30" s="140">
        <v>0</v>
      </c>
      <c r="G30" s="141">
        <v>232</v>
      </c>
      <c r="H30" s="147"/>
    </row>
    <row r="31" spans="2:8" ht="15" customHeight="1" x14ac:dyDescent="0.25">
      <c r="B31" s="136"/>
      <c r="C31" s="142" t="s">
        <v>128</v>
      </c>
      <c r="D31" s="146" t="s">
        <v>79</v>
      </c>
      <c r="E31" s="144">
        <f t="shared" si="0"/>
        <v>41</v>
      </c>
      <c r="F31" s="140">
        <v>0</v>
      </c>
      <c r="G31" s="141">
        <v>41</v>
      </c>
      <c r="H31" s="147"/>
    </row>
    <row r="32" spans="2:8" ht="21" customHeight="1" x14ac:dyDescent="0.25">
      <c r="B32" s="136"/>
      <c r="C32" s="142" t="s">
        <v>129</v>
      </c>
      <c r="D32" s="143" t="s">
        <v>84</v>
      </c>
      <c r="E32" s="144">
        <f t="shared" si="0"/>
        <v>40652</v>
      </c>
      <c r="F32" s="140">
        <v>0</v>
      </c>
      <c r="G32" s="141">
        <v>40652</v>
      </c>
      <c r="H32" s="147"/>
    </row>
    <row r="33" spans="2:8" ht="15" customHeight="1" x14ac:dyDescent="0.25">
      <c r="B33" s="136"/>
      <c r="C33" s="142" t="s">
        <v>130</v>
      </c>
      <c r="D33" s="143" t="s">
        <v>84</v>
      </c>
      <c r="E33" s="144">
        <f t="shared" si="0"/>
        <v>5172</v>
      </c>
      <c r="F33" s="140">
        <v>1796</v>
      </c>
      <c r="G33" s="141">
        <v>3376</v>
      </c>
      <c r="H33" s="147"/>
    </row>
    <row r="34" spans="2:8" ht="21.75" customHeight="1" x14ac:dyDescent="0.25">
      <c r="B34" s="136"/>
      <c r="C34" s="142" t="s">
        <v>42</v>
      </c>
      <c r="D34" s="143" t="s">
        <v>23</v>
      </c>
      <c r="E34" s="144">
        <f t="shared" si="0"/>
        <v>6727</v>
      </c>
      <c r="F34" s="140">
        <v>983</v>
      </c>
      <c r="G34" s="141">
        <v>5744</v>
      </c>
      <c r="H34" s="147"/>
    </row>
    <row r="35" spans="2:8" ht="15" customHeight="1" x14ac:dyDescent="0.25">
      <c r="B35" s="136"/>
      <c r="C35" s="142" t="s">
        <v>131</v>
      </c>
      <c r="D35" s="143" t="s">
        <v>23</v>
      </c>
      <c r="E35" s="144">
        <f t="shared" si="0"/>
        <v>1188</v>
      </c>
      <c r="F35" s="140">
        <v>0</v>
      </c>
      <c r="G35" s="141">
        <v>1188</v>
      </c>
      <c r="H35" s="147"/>
    </row>
    <row r="36" spans="2:8" ht="15" customHeight="1" x14ac:dyDescent="0.25">
      <c r="B36" s="136"/>
      <c r="C36" s="142" t="s">
        <v>132</v>
      </c>
      <c r="D36" s="143" t="s">
        <v>23</v>
      </c>
      <c r="E36" s="144">
        <f t="shared" si="0"/>
        <v>324</v>
      </c>
      <c r="F36" s="140">
        <v>0</v>
      </c>
      <c r="G36" s="141">
        <v>324</v>
      </c>
      <c r="H36" s="147"/>
    </row>
    <row r="37" spans="2:8" ht="20.25" customHeight="1" x14ac:dyDescent="0.25">
      <c r="B37" s="148"/>
      <c r="C37" s="149" t="s">
        <v>133</v>
      </c>
      <c r="D37" s="150" t="s">
        <v>87</v>
      </c>
      <c r="E37" s="151">
        <f t="shared" si="0"/>
        <v>2900</v>
      </c>
      <c r="F37" s="152">
        <v>0</v>
      </c>
      <c r="G37" s="153">
        <v>2900</v>
      </c>
    </row>
  </sheetData>
  <mergeCells count="2">
    <mergeCell ref="C3:G3"/>
    <mergeCell ref="B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workbookViewId="0">
      <selection activeCell="AO35" sqref="AO35"/>
    </sheetView>
  </sheetViews>
  <sheetFormatPr defaultRowHeight="15" x14ac:dyDescent="0.25"/>
  <cols>
    <col min="1" max="1" width="26.140625" style="1" customWidth="1"/>
    <col min="2" max="2" width="6.7109375" style="1" bestFit="1" customWidth="1"/>
    <col min="3" max="3" width="5.7109375" style="1" hidden="1" customWidth="1"/>
    <col min="4" max="4" width="9.140625" style="1" customWidth="1"/>
    <col min="5" max="5" width="10.7109375" style="1" customWidth="1"/>
    <col min="6" max="6" width="11.42578125" style="1" customWidth="1"/>
    <col min="7" max="7" width="10.7109375" style="1" customWidth="1"/>
    <col min="8" max="9" width="9.140625" style="1" hidden="1" customWidth="1"/>
    <col min="10" max="11" width="9.140625" style="1" customWidth="1"/>
    <col min="12" max="17" width="9.140625" style="1" hidden="1" customWidth="1"/>
    <col min="18" max="18" width="9.140625" style="1" customWidth="1"/>
    <col min="19" max="23" width="9.140625" style="1" hidden="1" customWidth="1"/>
    <col min="24" max="24" width="9.140625" style="1" customWidth="1"/>
    <col min="25" max="26" width="7.28515625" style="1" hidden="1" customWidth="1"/>
    <col min="27" max="28" width="6.42578125" style="1" hidden="1" customWidth="1"/>
    <col min="29" max="32" width="7.140625" style="1" hidden="1" customWidth="1"/>
    <col min="33" max="36" width="6.42578125" style="1" hidden="1" customWidth="1"/>
    <col min="37" max="38" width="7.42578125" style="1" hidden="1" customWidth="1"/>
    <col min="39" max="39" width="6.42578125" style="1" hidden="1" customWidth="1"/>
    <col min="40" max="40" width="9.140625" style="1" customWidth="1"/>
    <col min="41" max="44" width="9.140625" style="1"/>
    <col min="45" max="45" width="0" style="1" hidden="1" customWidth="1"/>
    <col min="46" max="16384" width="9.140625" style="1"/>
  </cols>
  <sheetData>
    <row r="1" spans="1:43" x14ac:dyDescent="0.25">
      <c r="A1" s="28" t="s">
        <v>72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spans="1:43" ht="18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43" ht="101.25" customHeight="1" x14ac:dyDescent="0.25">
      <c r="A3" s="5" t="s">
        <v>10</v>
      </c>
      <c r="B3" s="6" t="s">
        <v>6</v>
      </c>
      <c r="C3" s="6" t="s">
        <v>7</v>
      </c>
      <c r="D3" s="7" t="s">
        <v>136</v>
      </c>
      <c r="E3" s="71" t="s">
        <v>141</v>
      </c>
      <c r="F3" s="71" t="s">
        <v>142</v>
      </c>
      <c r="G3" s="71" t="s">
        <v>147</v>
      </c>
      <c r="H3" s="71" t="s">
        <v>45</v>
      </c>
      <c r="I3" s="71" t="s">
        <v>3</v>
      </c>
      <c r="J3" s="72" t="s">
        <v>8</v>
      </c>
      <c r="K3" s="71" t="s">
        <v>148</v>
      </c>
      <c r="L3" s="71" t="s">
        <v>21</v>
      </c>
      <c r="M3" s="71" t="s">
        <v>22</v>
      </c>
      <c r="N3" s="71" t="s">
        <v>25</v>
      </c>
      <c r="O3" s="71" t="s">
        <v>26</v>
      </c>
      <c r="P3" s="71" t="s">
        <v>27</v>
      </c>
      <c r="Q3" s="71" t="s">
        <v>20</v>
      </c>
      <c r="R3" s="71" t="s">
        <v>12</v>
      </c>
      <c r="S3" s="73" t="s">
        <v>5</v>
      </c>
      <c r="T3" s="73" t="s">
        <v>2</v>
      </c>
      <c r="U3" s="73" t="s">
        <v>4</v>
      </c>
      <c r="V3" s="73" t="s">
        <v>15</v>
      </c>
      <c r="W3" s="73" t="s">
        <v>1</v>
      </c>
      <c r="X3" s="71" t="s">
        <v>17</v>
      </c>
      <c r="Y3" s="74"/>
      <c r="Z3" s="71" t="s">
        <v>0</v>
      </c>
      <c r="AA3" s="71" t="s">
        <v>13</v>
      </c>
      <c r="AB3" s="71" t="s">
        <v>36</v>
      </c>
      <c r="AC3" s="71" t="s">
        <v>16</v>
      </c>
      <c r="AD3" s="71" t="s">
        <v>67</v>
      </c>
      <c r="AE3" s="71" t="s">
        <v>74</v>
      </c>
      <c r="AF3" s="71" t="s">
        <v>75</v>
      </c>
      <c r="AG3" s="71" t="s">
        <v>31</v>
      </c>
      <c r="AH3" s="71" t="s">
        <v>35</v>
      </c>
      <c r="AI3" s="71" t="s">
        <v>37</v>
      </c>
      <c r="AJ3" s="71" t="s">
        <v>9</v>
      </c>
      <c r="AK3" s="71" t="s">
        <v>28</v>
      </c>
      <c r="AL3" s="71" t="s">
        <v>14</v>
      </c>
      <c r="AM3" s="71" t="s">
        <v>34</v>
      </c>
    </row>
    <row r="4" spans="1:43" ht="15.75" thickBot="1" x14ac:dyDescent="0.3">
      <c r="A4" s="10"/>
      <c r="B4" s="11"/>
      <c r="C4" s="11"/>
      <c r="D4" s="11"/>
      <c r="E4" s="11">
        <v>3500</v>
      </c>
      <c r="F4" s="10">
        <v>3502</v>
      </c>
      <c r="G4" s="10">
        <v>352</v>
      </c>
      <c r="H4" s="10">
        <v>3224</v>
      </c>
      <c r="I4" s="10"/>
      <c r="J4" s="10"/>
      <c r="K4" s="10">
        <v>1551</v>
      </c>
      <c r="L4" s="10">
        <v>41</v>
      </c>
      <c r="M4" s="10">
        <v>4134</v>
      </c>
      <c r="N4" s="10">
        <v>4131</v>
      </c>
      <c r="O4" s="10">
        <v>4130</v>
      </c>
      <c r="P4" s="10">
        <v>4137</v>
      </c>
      <c r="Q4" s="10">
        <v>45</v>
      </c>
      <c r="R4" s="10">
        <v>50</v>
      </c>
      <c r="S4" s="75">
        <v>5001</v>
      </c>
      <c r="T4" s="75">
        <v>5002</v>
      </c>
      <c r="U4" s="75">
        <v>5005</v>
      </c>
      <c r="V4" s="75">
        <v>505</v>
      </c>
      <c r="W4" s="75">
        <v>506</v>
      </c>
      <c r="X4" s="10">
        <v>55</v>
      </c>
      <c r="Y4" s="76">
        <v>5500</v>
      </c>
      <c r="Z4" s="10">
        <v>5503</v>
      </c>
      <c r="AA4" s="10">
        <v>5504</v>
      </c>
      <c r="AB4" s="10">
        <v>5505</v>
      </c>
      <c r="AC4" s="10">
        <v>5511</v>
      </c>
      <c r="AD4" s="10">
        <v>5512</v>
      </c>
      <c r="AE4" s="10">
        <v>5513</v>
      </c>
      <c r="AF4" s="10">
        <v>5514</v>
      </c>
      <c r="AG4" s="10">
        <v>5515</v>
      </c>
      <c r="AH4" s="10">
        <v>5521</v>
      </c>
      <c r="AI4" s="10">
        <v>5524</v>
      </c>
      <c r="AJ4" s="10">
        <v>5525</v>
      </c>
      <c r="AK4" s="10">
        <v>5526</v>
      </c>
      <c r="AL4" s="10">
        <v>5540</v>
      </c>
      <c r="AM4" s="10">
        <v>608</v>
      </c>
    </row>
    <row r="5" spans="1:43" ht="15.75" thickBot="1" x14ac:dyDescent="0.3">
      <c r="A5" s="21" t="s">
        <v>18</v>
      </c>
      <c r="B5" s="77"/>
      <c r="C5" s="77"/>
      <c r="D5" s="78">
        <f t="shared" ref="D5:D29" si="0">SUM(E5:H5)</f>
        <v>0</v>
      </c>
      <c r="E5" s="78">
        <f>SUM(E6,E10,E13)</f>
        <v>0</v>
      </c>
      <c r="F5" s="78">
        <f t="shared" ref="F5:AM5" si="1">SUM(F6,F10,F13)</f>
        <v>0</v>
      </c>
      <c r="G5" s="78">
        <f t="shared" si="1"/>
        <v>0</v>
      </c>
      <c r="H5" s="78">
        <f t="shared" si="1"/>
        <v>0</v>
      </c>
      <c r="I5" s="78" t="s">
        <v>19</v>
      </c>
      <c r="J5" s="78">
        <f t="shared" si="1"/>
        <v>17091</v>
      </c>
      <c r="K5" s="78">
        <f t="shared" si="1"/>
        <v>0</v>
      </c>
      <c r="L5" s="78">
        <f t="shared" si="1"/>
        <v>0</v>
      </c>
      <c r="M5" s="78">
        <f t="shared" si="1"/>
        <v>0</v>
      </c>
      <c r="N5" s="78">
        <f t="shared" si="1"/>
        <v>0</v>
      </c>
      <c r="O5" s="78">
        <f t="shared" si="1"/>
        <v>0</v>
      </c>
      <c r="P5" s="78">
        <f t="shared" si="1"/>
        <v>0</v>
      </c>
      <c r="Q5" s="78">
        <f t="shared" si="1"/>
        <v>0</v>
      </c>
      <c r="R5" s="78">
        <f t="shared" si="1"/>
        <v>14637</v>
      </c>
      <c r="S5" s="78">
        <f t="shared" si="1"/>
        <v>0</v>
      </c>
      <c r="T5" s="78">
        <f t="shared" si="1"/>
        <v>10940</v>
      </c>
      <c r="U5" s="78">
        <f t="shared" si="1"/>
        <v>0</v>
      </c>
      <c r="V5" s="78">
        <f t="shared" si="1"/>
        <v>0</v>
      </c>
      <c r="W5" s="78">
        <f t="shared" si="1"/>
        <v>3697</v>
      </c>
      <c r="X5" s="78">
        <f t="shared" si="1"/>
        <v>2454</v>
      </c>
      <c r="Y5" s="78">
        <f t="shared" si="1"/>
        <v>0</v>
      </c>
      <c r="Z5" s="78">
        <f t="shared" si="1"/>
        <v>0</v>
      </c>
      <c r="AA5" s="78">
        <f t="shared" si="1"/>
        <v>0</v>
      </c>
      <c r="AB5" s="78">
        <f t="shared" si="1"/>
        <v>-168</v>
      </c>
      <c r="AC5" s="78">
        <f t="shared" si="1"/>
        <v>0</v>
      </c>
      <c r="AD5" s="78">
        <f t="shared" si="1"/>
        <v>0</v>
      </c>
      <c r="AE5" s="78">
        <f t="shared" si="1"/>
        <v>0</v>
      </c>
      <c r="AF5" s="78">
        <f t="shared" si="1"/>
        <v>0</v>
      </c>
      <c r="AG5" s="78">
        <f t="shared" si="1"/>
        <v>0</v>
      </c>
      <c r="AH5" s="78">
        <f t="shared" si="1"/>
        <v>0</v>
      </c>
      <c r="AI5" s="78">
        <f t="shared" si="1"/>
        <v>2622</v>
      </c>
      <c r="AJ5" s="78">
        <f t="shared" si="1"/>
        <v>0</v>
      </c>
      <c r="AK5" s="78">
        <f t="shared" si="1"/>
        <v>0</v>
      </c>
      <c r="AL5" s="78">
        <f t="shared" si="1"/>
        <v>0</v>
      </c>
      <c r="AM5" s="78">
        <f t="shared" si="1"/>
        <v>0</v>
      </c>
    </row>
    <row r="6" spans="1:43" x14ac:dyDescent="0.25">
      <c r="A6" s="26" t="s">
        <v>92</v>
      </c>
      <c r="B6" s="79" t="s">
        <v>79</v>
      </c>
      <c r="C6" s="79">
        <v>21</v>
      </c>
      <c r="D6" s="80">
        <f t="shared" si="0"/>
        <v>0</v>
      </c>
      <c r="E6" s="80">
        <f>SUM(E7:E9)</f>
        <v>0</v>
      </c>
      <c r="F6" s="80">
        <f t="shared" ref="F6:AM6" si="2">SUM(F7:F9)</f>
        <v>0</v>
      </c>
      <c r="G6" s="80">
        <f t="shared" si="2"/>
        <v>0</v>
      </c>
      <c r="H6" s="80">
        <f t="shared" si="2"/>
        <v>0</v>
      </c>
      <c r="I6" s="81" t="s">
        <v>19</v>
      </c>
      <c r="J6" s="80">
        <f t="shared" si="2"/>
        <v>61221</v>
      </c>
      <c r="K6" s="80">
        <f t="shared" si="2"/>
        <v>0</v>
      </c>
      <c r="L6" s="80">
        <f t="shared" si="2"/>
        <v>0</v>
      </c>
      <c r="M6" s="80">
        <f t="shared" si="2"/>
        <v>0</v>
      </c>
      <c r="N6" s="80">
        <f t="shared" si="2"/>
        <v>0</v>
      </c>
      <c r="O6" s="80">
        <f t="shared" si="2"/>
        <v>0</v>
      </c>
      <c r="P6" s="80">
        <f t="shared" si="2"/>
        <v>0</v>
      </c>
      <c r="Q6" s="80">
        <f t="shared" si="2"/>
        <v>0</v>
      </c>
      <c r="R6" s="80">
        <f t="shared" si="2"/>
        <v>59847</v>
      </c>
      <c r="S6" s="80">
        <f t="shared" si="2"/>
        <v>0</v>
      </c>
      <c r="T6" s="80">
        <f t="shared" si="2"/>
        <v>44729</v>
      </c>
      <c r="U6" s="80">
        <f t="shared" si="2"/>
        <v>0</v>
      </c>
      <c r="V6" s="80">
        <f t="shared" si="2"/>
        <v>0</v>
      </c>
      <c r="W6" s="80">
        <f t="shared" si="2"/>
        <v>15118</v>
      </c>
      <c r="X6" s="80">
        <f>SUM(Y6:AL6)</f>
        <v>1374</v>
      </c>
      <c r="Y6" s="80">
        <f t="shared" si="2"/>
        <v>0</v>
      </c>
      <c r="Z6" s="80">
        <f t="shared" si="2"/>
        <v>0</v>
      </c>
      <c r="AA6" s="80">
        <f t="shared" si="2"/>
        <v>0</v>
      </c>
      <c r="AB6" s="80">
        <f t="shared" si="2"/>
        <v>120</v>
      </c>
      <c r="AC6" s="80">
        <f t="shared" si="2"/>
        <v>0</v>
      </c>
      <c r="AD6" s="80">
        <f t="shared" si="2"/>
        <v>0</v>
      </c>
      <c r="AE6" s="80">
        <f t="shared" si="2"/>
        <v>0</v>
      </c>
      <c r="AF6" s="80">
        <f t="shared" si="2"/>
        <v>0</v>
      </c>
      <c r="AG6" s="80">
        <f t="shared" si="2"/>
        <v>0</v>
      </c>
      <c r="AH6" s="80">
        <f t="shared" si="2"/>
        <v>0</v>
      </c>
      <c r="AI6" s="80">
        <f t="shared" si="2"/>
        <v>1254</v>
      </c>
      <c r="AJ6" s="80">
        <f t="shared" si="2"/>
        <v>0</v>
      </c>
      <c r="AK6" s="80">
        <f t="shared" si="2"/>
        <v>0</v>
      </c>
      <c r="AL6" s="80">
        <f t="shared" si="2"/>
        <v>0</v>
      </c>
      <c r="AM6" s="80">
        <f t="shared" si="2"/>
        <v>0</v>
      </c>
    </row>
    <row r="7" spans="1:43" x14ac:dyDescent="0.25">
      <c r="A7" s="70" t="s">
        <v>88</v>
      </c>
      <c r="B7" s="82"/>
      <c r="C7" s="82"/>
      <c r="D7" s="83">
        <f t="shared" si="0"/>
        <v>0</v>
      </c>
      <c r="E7" s="84"/>
      <c r="F7" s="84"/>
      <c r="G7" s="84"/>
      <c r="H7" s="84"/>
      <c r="I7" s="85"/>
      <c r="J7" s="83">
        <f>SUM(K7:R7,X7,AM7)</f>
        <v>-104090</v>
      </c>
      <c r="K7" s="84"/>
      <c r="L7" s="83">
        <f>SUM(M7:P7)</f>
        <v>0</v>
      </c>
      <c r="M7" s="84"/>
      <c r="N7" s="84"/>
      <c r="O7" s="84"/>
      <c r="P7" s="84"/>
      <c r="Q7" s="84"/>
      <c r="R7" s="84">
        <f>SUM(S7:W7)</f>
        <v>-103716</v>
      </c>
      <c r="S7" s="84"/>
      <c r="T7" s="86">
        <v>-77515</v>
      </c>
      <c r="U7" s="86"/>
      <c r="V7" s="86"/>
      <c r="W7" s="86">
        <v>-26201</v>
      </c>
      <c r="X7" s="83">
        <f t="shared" ref="X7:X15" si="3">SUM(Y7:AL7)</f>
        <v>-374</v>
      </c>
      <c r="Y7" s="87"/>
      <c r="Z7" s="86"/>
      <c r="AA7" s="86"/>
      <c r="AB7" s="86">
        <v>-192</v>
      </c>
      <c r="AC7" s="86"/>
      <c r="AD7" s="86"/>
      <c r="AE7" s="86"/>
      <c r="AF7" s="86"/>
      <c r="AG7" s="86"/>
      <c r="AH7" s="86"/>
      <c r="AI7" s="86">
        <v>-182</v>
      </c>
      <c r="AJ7" s="84"/>
      <c r="AK7" s="84"/>
      <c r="AL7" s="84"/>
      <c r="AM7" s="86"/>
    </row>
    <row r="8" spans="1:43" x14ac:dyDescent="0.25">
      <c r="A8" s="70" t="s">
        <v>89</v>
      </c>
      <c r="B8" s="82"/>
      <c r="C8" s="82"/>
      <c r="D8" s="83">
        <f t="shared" ref="D8:D11" si="4">SUM(E8:H8)</f>
        <v>0</v>
      </c>
      <c r="E8" s="83"/>
      <c r="F8" s="83"/>
      <c r="G8" s="83"/>
      <c r="H8" s="83"/>
      <c r="I8" s="88"/>
      <c r="J8" s="83">
        <f t="shared" ref="J8:J11" si="5">SUM(K8:R8,X8,AM8)</f>
        <v>38809</v>
      </c>
      <c r="K8" s="83"/>
      <c r="L8" s="83"/>
      <c r="M8" s="83"/>
      <c r="N8" s="83"/>
      <c r="O8" s="83"/>
      <c r="P8" s="83"/>
      <c r="Q8" s="83"/>
      <c r="R8" s="84">
        <f t="shared" ref="R8:R15" si="6">SUM(S8:W8)</f>
        <v>37061</v>
      </c>
      <c r="S8" s="83"/>
      <c r="T8" s="89">
        <v>27699</v>
      </c>
      <c r="U8" s="89"/>
      <c r="V8" s="89"/>
      <c r="W8" s="89">
        <v>9362</v>
      </c>
      <c r="X8" s="83">
        <f t="shared" si="3"/>
        <v>1748</v>
      </c>
      <c r="Y8" s="89"/>
      <c r="Z8" s="89"/>
      <c r="AA8" s="86"/>
      <c r="AB8" s="86">
        <v>312</v>
      </c>
      <c r="AC8" s="86"/>
      <c r="AD8" s="86"/>
      <c r="AE8" s="86"/>
      <c r="AF8" s="86"/>
      <c r="AG8" s="86"/>
      <c r="AH8" s="86"/>
      <c r="AI8" s="86">
        <v>1436</v>
      </c>
      <c r="AJ8" s="84"/>
      <c r="AK8" s="84"/>
      <c r="AL8" s="84"/>
      <c r="AM8" s="86"/>
    </row>
    <row r="9" spans="1:43" x14ac:dyDescent="0.25">
      <c r="A9" s="70" t="s">
        <v>90</v>
      </c>
      <c r="B9" s="82"/>
      <c r="C9" s="82"/>
      <c r="D9" s="83">
        <f t="shared" si="4"/>
        <v>0</v>
      </c>
      <c r="E9" s="83"/>
      <c r="F9" s="83"/>
      <c r="G9" s="83"/>
      <c r="H9" s="83"/>
      <c r="I9" s="90"/>
      <c r="J9" s="83">
        <f t="shared" si="5"/>
        <v>126502</v>
      </c>
      <c r="K9" s="83"/>
      <c r="L9" s="83"/>
      <c r="M9" s="83"/>
      <c r="N9" s="83"/>
      <c r="O9" s="83"/>
      <c r="P9" s="83"/>
      <c r="Q9" s="83"/>
      <c r="R9" s="84">
        <f t="shared" si="6"/>
        <v>126502</v>
      </c>
      <c r="S9" s="83"/>
      <c r="T9" s="89">
        <v>94545</v>
      </c>
      <c r="U9" s="89"/>
      <c r="V9" s="89"/>
      <c r="W9" s="89">
        <v>31957</v>
      </c>
      <c r="X9" s="83">
        <f t="shared" si="3"/>
        <v>0</v>
      </c>
      <c r="Y9" s="83"/>
      <c r="Z9" s="83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6"/>
    </row>
    <row r="10" spans="1:43" ht="30" x14ac:dyDescent="0.25">
      <c r="A10" s="46" t="s">
        <v>94</v>
      </c>
      <c r="B10" s="82" t="s">
        <v>84</v>
      </c>
      <c r="C10" s="82">
        <v>21</v>
      </c>
      <c r="D10" s="83">
        <f t="shared" si="4"/>
        <v>0</v>
      </c>
      <c r="E10" s="83">
        <f>SUM(E11:E12)</f>
        <v>0</v>
      </c>
      <c r="F10" s="83">
        <f t="shared" ref="F10:AM10" si="7">SUM(F11:F12)</f>
        <v>0</v>
      </c>
      <c r="G10" s="83">
        <f t="shared" si="7"/>
        <v>0</v>
      </c>
      <c r="H10" s="83">
        <f t="shared" si="7"/>
        <v>0</v>
      </c>
      <c r="I10" s="89" t="s">
        <v>19</v>
      </c>
      <c r="J10" s="83">
        <f t="shared" si="7"/>
        <v>-45685</v>
      </c>
      <c r="K10" s="83">
        <f t="shared" si="7"/>
        <v>0</v>
      </c>
      <c r="L10" s="83">
        <f t="shared" si="7"/>
        <v>0</v>
      </c>
      <c r="M10" s="83">
        <f t="shared" si="7"/>
        <v>0</v>
      </c>
      <c r="N10" s="83">
        <f t="shared" si="7"/>
        <v>0</v>
      </c>
      <c r="O10" s="83">
        <f t="shared" si="7"/>
        <v>0</v>
      </c>
      <c r="P10" s="83">
        <f t="shared" si="7"/>
        <v>0</v>
      </c>
      <c r="Q10" s="83">
        <f t="shared" si="7"/>
        <v>0</v>
      </c>
      <c r="R10" s="84">
        <f t="shared" si="6"/>
        <v>-45685</v>
      </c>
      <c r="S10" s="83">
        <f t="shared" si="7"/>
        <v>0</v>
      </c>
      <c r="T10" s="83">
        <f t="shared" si="7"/>
        <v>-34144</v>
      </c>
      <c r="U10" s="83">
        <f t="shared" si="7"/>
        <v>0</v>
      </c>
      <c r="V10" s="83">
        <f t="shared" si="7"/>
        <v>0</v>
      </c>
      <c r="W10" s="83">
        <f t="shared" si="7"/>
        <v>-11541</v>
      </c>
      <c r="X10" s="83">
        <f t="shared" si="3"/>
        <v>0</v>
      </c>
      <c r="Y10" s="83">
        <f t="shared" si="7"/>
        <v>0</v>
      </c>
      <c r="Z10" s="83">
        <f t="shared" si="7"/>
        <v>0</v>
      </c>
      <c r="AA10" s="84">
        <f t="shared" si="7"/>
        <v>0</v>
      </c>
      <c r="AB10" s="84">
        <f t="shared" si="7"/>
        <v>0</v>
      </c>
      <c r="AC10" s="84">
        <f t="shared" si="7"/>
        <v>0</v>
      </c>
      <c r="AD10" s="84">
        <f t="shared" si="7"/>
        <v>0</v>
      </c>
      <c r="AE10" s="84">
        <f t="shared" si="7"/>
        <v>0</v>
      </c>
      <c r="AF10" s="84">
        <f t="shared" si="7"/>
        <v>0</v>
      </c>
      <c r="AG10" s="84">
        <f t="shared" si="7"/>
        <v>0</v>
      </c>
      <c r="AH10" s="84">
        <f t="shared" si="7"/>
        <v>0</v>
      </c>
      <c r="AI10" s="84">
        <f t="shared" si="7"/>
        <v>0</v>
      </c>
      <c r="AJ10" s="84">
        <f t="shared" si="7"/>
        <v>0</v>
      </c>
      <c r="AK10" s="84">
        <f t="shared" si="7"/>
        <v>0</v>
      </c>
      <c r="AL10" s="84">
        <f t="shared" si="7"/>
        <v>0</v>
      </c>
      <c r="AM10" s="84">
        <f t="shared" si="7"/>
        <v>0</v>
      </c>
    </row>
    <row r="11" spans="1:43" ht="15.75" customHeight="1" x14ac:dyDescent="0.25">
      <c r="A11" s="70" t="s">
        <v>88</v>
      </c>
      <c r="B11" s="82"/>
      <c r="C11" s="82"/>
      <c r="D11" s="83">
        <f t="shared" si="4"/>
        <v>0</v>
      </c>
      <c r="E11" s="83"/>
      <c r="F11" s="83"/>
      <c r="G11" s="83"/>
      <c r="H11" s="83"/>
      <c r="I11" s="88"/>
      <c r="J11" s="83">
        <f t="shared" si="5"/>
        <v>-50087</v>
      </c>
      <c r="K11" s="83"/>
      <c r="L11" s="83"/>
      <c r="M11" s="83"/>
      <c r="N11" s="83"/>
      <c r="O11" s="83"/>
      <c r="P11" s="83"/>
      <c r="Q11" s="83"/>
      <c r="R11" s="84">
        <f t="shared" si="6"/>
        <v>-50087</v>
      </c>
      <c r="S11" s="83"/>
      <c r="T11" s="89">
        <v>-37434</v>
      </c>
      <c r="U11" s="89"/>
      <c r="V11" s="89"/>
      <c r="W11" s="89">
        <v>-12653</v>
      </c>
      <c r="X11" s="83">
        <f t="shared" si="3"/>
        <v>0</v>
      </c>
      <c r="Y11" s="83"/>
      <c r="Z11" s="83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6"/>
    </row>
    <row r="12" spans="1:43" ht="15.75" customHeight="1" x14ac:dyDescent="0.25">
      <c r="A12" s="70" t="s">
        <v>90</v>
      </c>
      <c r="B12" s="82"/>
      <c r="C12" s="82"/>
      <c r="D12" s="83">
        <f t="shared" ref="D12:D15" si="8">SUM(E12:H12)</f>
        <v>0</v>
      </c>
      <c r="E12" s="83"/>
      <c r="F12" s="83"/>
      <c r="G12" s="83"/>
      <c r="H12" s="83"/>
      <c r="I12" s="88"/>
      <c r="J12" s="83">
        <f t="shared" ref="J12:J15" si="9">SUM(K12:R12,X12,AM12)</f>
        <v>4402</v>
      </c>
      <c r="K12" s="83"/>
      <c r="L12" s="83"/>
      <c r="M12" s="83"/>
      <c r="N12" s="83"/>
      <c r="O12" s="83"/>
      <c r="P12" s="83"/>
      <c r="Q12" s="83"/>
      <c r="R12" s="84">
        <f t="shared" si="6"/>
        <v>4402</v>
      </c>
      <c r="S12" s="83"/>
      <c r="T12" s="89">
        <v>3290</v>
      </c>
      <c r="U12" s="89"/>
      <c r="V12" s="89"/>
      <c r="W12" s="89">
        <v>1112</v>
      </c>
      <c r="X12" s="83">
        <f t="shared" si="3"/>
        <v>0</v>
      </c>
      <c r="Y12" s="83"/>
      <c r="Z12" s="83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6"/>
    </row>
    <row r="13" spans="1:43" ht="30" x14ac:dyDescent="0.25">
      <c r="A13" s="46" t="s">
        <v>93</v>
      </c>
      <c r="B13" s="82" t="s">
        <v>91</v>
      </c>
      <c r="C13" s="82">
        <v>21</v>
      </c>
      <c r="D13" s="83">
        <f t="shared" si="8"/>
        <v>0</v>
      </c>
      <c r="E13" s="83">
        <f>SUM(E14:E15)</f>
        <v>0</v>
      </c>
      <c r="F13" s="83">
        <f t="shared" ref="F13:AM13" si="10">SUM(F14:F15)</f>
        <v>0</v>
      </c>
      <c r="G13" s="83">
        <f t="shared" si="10"/>
        <v>0</v>
      </c>
      <c r="H13" s="83">
        <f t="shared" si="10"/>
        <v>0</v>
      </c>
      <c r="I13" s="89" t="s">
        <v>19</v>
      </c>
      <c r="J13" s="83">
        <f t="shared" si="10"/>
        <v>1555</v>
      </c>
      <c r="K13" s="83">
        <f t="shared" si="10"/>
        <v>0</v>
      </c>
      <c r="L13" s="83">
        <f t="shared" si="10"/>
        <v>0</v>
      </c>
      <c r="M13" s="83">
        <f t="shared" si="10"/>
        <v>0</v>
      </c>
      <c r="N13" s="83">
        <f t="shared" si="10"/>
        <v>0</v>
      </c>
      <c r="O13" s="83">
        <f t="shared" si="10"/>
        <v>0</v>
      </c>
      <c r="P13" s="83">
        <f t="shared" si="10"/>
        <v>0</v>
      </c>
      <c r="Q13" s="83">
        <f t="shared" si="10"/>
        <v>0</v>
      </c>
      <c r="R13" s="84">
        <f t="shared" si="6"/>
        <v>475</v>
      </c>
      <c r="S13" s="83">
        <f t="shared" si="10"/>
        <v>0</v>
      </c>
      <c r="T13" s="89">
        <f t="shared" si="10"/>
        <v>355</v>
      </c>
      <c r="U13" s="89">
        <f t="shared" si="10"/>
        <v>0</v>
      </c>
      <c r="V13" s="89">
        <f t="shared" si="10"/>
        <v>0</v>
      </c>
      <c r="W13" s="89">
        <f t="shared" si="10"/>
        <v>120</v>
      </c>
      <c r="X13" s="83">
        <f t="shared" si="3"/>
        <v>1080</v>
      </c>
      <c r="Y13" s="83">
        <f t="shared" si="10"/>
        <v>0</v>
      </c>
      <c r="Z13" s="83">
        <f t="shared" si="10"/>
        <v>0</v>
      </c>
      <c r="AA13" s="84">
        <f t="shared" si="10"/>
        <v>0</v>
      </c>
      <c r="AB13" s="84">
        <f t="shared" si="10"/>
        <v>-288</v>
      </c>
      <c r="AC13" s="84">
        <f t="shared" si="10"/>
        <v>0</v>
      </c>
      <c r="AD13" s="84">
        <f t="shared" si="10"/>
        <v>0</v>
      </c>
      <c r="AE13" s="84">
        <f t="shared" si="10"/>
        <v>0</v>
      </c>
      <c r="AF13" s="84">
        <f t="shared" si="10"/>
        <v>0</v>
      </c>
      <c r="AG13" s="84">
        <f t="shared" si="10"/>
        <v>0</v>
      </c>
      <c r="AH13" s="84">
        <f t="shared" si="10"/>
        <v>0</v>
      </c>
      <c r="AI13" s="84">
        <f t="shared" si="10"/>
        <v>1368</v>
      </c>
      <c r="AJ13" s="84">
        <f t="shared" si="10"/>
        <v>0</v>
      </c>
      <c r="AK13" s="84">
        <f t="shared" si="10"/>
        <v>0</v>
      </c>
      <c r="AL13" s="84">
        <f t="shared" si="10"/>
        <v>0</v>
      </c>
      <c r="AM13" s="84">
        <f t="shared" si="10"/>
        <v>0</v>
      </c>
    </row>
    <row r="14" spans="1:43" ht="15.75" customHeight="1" x14ac:dyDescent="0.25">
      <c r="A14" s="70" t="s">
        <v>88</v>
      </c>
      <c r="B14" s="82"/>
      <c r="C14" s="82"/>
      <c r="D14" s="83">
        <f t="shared" si="8"/>
        <v>0</v>
      </c>
      <c r="E14" s="83"/>
      <c r="F14" s="83"/>
      <c r="G14" s="83"/>
      <c r="H14" s="83"/>
      <c r="I14" s="88"/>
      <c r="J14" s="83">
        <f t="shared" si="9"/>
        <v>-6929</v>
      </c>
      <c r="K14" s="83"/>
      <c r="L14" s="83"/>
      <c r="M14" s="83"/>
      <c r="N14" s="83"/>
      <c r="O14" s="83"/>
      <c r="P14" s="83"/>
      <c r="Q14" s="83"/>
      <c r="R14" s="84">
        <f t="shared" si="6"/>
        <v>-5525</v>
      </c>
      <c r="S14" s="83"/>
      <c r="T14" s="89">
        <v>-4129</v>
      </c>
      <c r="U14" s="89"/>
      <c r="V14" s="89"/>
      <c r="W14" s="89">
        <v>-1396</v>
      </c>
      <c r="X14" s="83">
        <f t="shared" si="3"/>
        <v>-1404</v>
      </c>
      <c r="Y14" s="83"/>
      <c r="Z14" s="83"/>
      <c r="AA14" s="84"/>
      <c r="AB14" s="86">
        <v>-720</v>
      </c>
      <c r="AC14" s="86"/>
      <c r="AD14" s="86"/>
      <c r="AE14" s="86"/>
      <c r="AF14" s="86"/>
      <c r="AG14" s="86"/>
      <c r="AH14" s="86"/>
      <c r="AI14" s="86">
        <v>-684</v>
      </c>
      <c r="AJ14" s="84"/>
      <c r="AK14" s="84"/>
      <c r="AL14" s="84"/>
      <c r="AM14" s="86"/>
    </row>
    <row r="15" spans="1:43" ht="15.75" customHeight="1" thickBot="1" x14ac:dyDescent="0.3">
      <c r="A15" s="70" t="s">
        <v>90</v>
      </c>
      <c r="B15" s="82"/>
      <c r="C15" s="82"/>
      <c r="D15" s="83">
        <f t="shared" si="8"/>
        <v>0</v>
      </c>
      <c r="E15" s="84"/>
      <c r="F15" s="84"/>
      <c r="G15" s="84"/>
      <c r="H15" s="84"/>
      <c r="I15" s="85"/>
      <c r="J15" s="83">
        <f t="shared" si="9"/>
        <v>8484</v>
      </c>
      <c r="K15" s="84"/>
      <c r="L15" s="84"/>
      <c r="M15" s="84"/>
      <c r="N15" s="84"/>
      <c r="O15" s="84"/>
      <c r="P15" s="84"/>
      <c r="Q15" s="84"/>
      <c r="R15" s="84">
        <f t="shared" si="6"/>
        <v>6000</v>
      </c>
      <c r="S15" s="84"/>
      <c r="T15" s="86">
        <v>4484</v>
      </c>
      <c r="U15" s="86"/>
      <c r="V15" s="86"/>
      <c r="W15" s="86">
        <v>1516</v>
      </c>
      <c r="X15" s="91">
        <f t="shared" si="3"/>
        <v>2484</v>
      </c>
      <c r="Y15" s="92"/>
      <c r="Z15" s="84"/>
      <c r="AA15" s="84"/>
      <c r="AB15" s="86">
        <v>432</v>
      </c>
      <c r="AC15" s="86"/>
      <c r="AD15" s="86"/>
      <c r="AE15" s="86"/>
      <c r="AF15" s="86"/>
      <c r="AG15" s="86"/>
      <c r="AH15" s="86"/>
      <c r="AI15" s="86">
        <v>2052</v>
      </c>
      <c r="AJ15" s="84"/>
      <c r="AK15" s="84"/>
      <c r="AL15" s="84"/>
      <c r="AM15" s="86"/>
    </row>
    <row r="16" spans="1:43" ht="15.75" thickBot="1" x14ac:dyDescent="0.3">
      <c r="A16" s="21" t="s">
        <v>69</v>
      </c>
      <c r="B16" s="77"/>
      <c r="C16" s="93">
        <v>21</v>
      </c>
      <c r="D16" s="80">
        <f t="shared" si="0"/>
        <v>27091</v>
      </c>
      <c r="E16" s="78">
        <f>SUM(E17:E18)</f>
        <v>17091</v>
      </c>
      <c r="F16" s="78">
        <f t="shared" ref="F16:AM16" si="11">SUM(F17:F18)</f>
        <v>0</v>
      </c>
      <c r="G16" s="78">
        <f t="shared" si="11"/>
        <v>10000</v>
      </c>
      <c r="H16" s="78">
        <f t="shared" si="11"/>
        <v>0</v>
      </c>
      <c r="I16" s="78">
        <f t="shared" si="11"/>
        <v>0</v>
      </c>
      <c r="J16" s="78">
        <f t="shared" si="11"/>
        <v>0</v>
      </c>
      <c r="K16" s="78">
        <f t="shared" si="11"/>
        <v>0</v>
      </c>
      <c r="L16" s="78">
        <f t="shared" si="11"/>
        <v>0</v>
      </c>
      <c r="M16" s="78">
        <f t="shared" si="11"/>
        <v>0</v>
      </c>
      <c r="N16" s="78">
        <f t="shared" si="11"/>
        <v>0</v>
      </c>
      <c r="O16" s="78">
        <f t="shared" si="11"/>
        <v>0</v>
      </c>
      <c r="P16" s="78">
        <f t="shared" si="11"/>
        <v>0</v>
      </c>
      <c r="Q16" s="78">
        <f t="shared" si="11"/>
        <v>0</v>
      </c>
      <c r="R16" s="78">
        <f t="shared" si="11"/>
        <v>0</v>
      </c>
      <c r="S16" s="78">
        <f t="shared" si="11"/>
        <v>0</v>
      </c>
      <c r="T16" s="78">
        <f t="shared" si="11"/>
        <v>0</v>
      </c>
      <c r="U16" s="78">
        <f t="shared" si="11"/>
        <v>0</v>
      </c>
      <c r="V16" s="78">
        <f t="shared" si="11"/>
        <v>0</v>
      </c>
      <c r="W16" s="78">
        <f t="shared" si="11"/>
        <v>0</v>
      </c>
      <c r="X16" s="78">
        <f t="shared" si="11"/>
        <v>0</v>
      </c>
      <c r="Y16" s="78">
        <f t="shared" si="11"/>
        <v>0</v>
      </c>
      <c r="Z16" s="78">
        <f t="shared" si="11"/>
        <v>0</v>
      </c>
      <c r="AA16" s="78">
        <f t="shared" si="11"/>
        <v>0</v>
      </c>
      <c r="AB16" s="78">
        <f t="shared" si="11"/>
        <v>0</v>
      </c>
      <c r="AC16" s="78">
        <f t="shared" si="11"/>
        <v>0</v>
      </c>
      <c r="AD16" s="78">
        <f t="shared" si="11"/>
        <v>0</v>
      </c>
      <c r="AE16" s="78">
        <f t="shared" si="11"/>
        <v>0</v>
      </c>
      <c r="AF16" s="78">
        <f t="shared" si="11"/>
        <v>0</v>
      </c>
      <c r="AG16" s="78">
        <f t="shared" si="11"/>
        <v>0</v>
      </c>
      <c r="AH16" s="78">
        <f t="shared" si="11"/>
        <v>0</v>
      </c>
      <c r="AI16" s="78">
        <f t="shared" si="11"/>
        <v>0</v>
      </c>
      <c r="AJ16" s="78">
        <f t="shared" si="11"/>
        <v>0</v>
      </c>
      <c r="AK16" s="78">
        <f t="shared" si="11"/>
        <v>0</v>
      </c>
      <c r="AL16" s="78">
        <f t="shared" si="11"/>
        <v>0</v>
      </c>
      <c r="AM16" s="78">
        <f t="shared" si="11"/>
        <v>0</v>
      </c>
    </row>
    <row r="17" spans="1:40" s="68" customFormat="1" x14ac:dyDescent="0.25">
      <c r="A17" s="26" t="s">
        <v>145</v>
      </c>
      <c r="B17" s="79" t="s">
        <v>79</v>
      </c>
      <c r="C17" s="79">
        <v>21</v>
      </c>
      <c r="D17" s="81">
        <f>SUM(E17:G17)</f>
        <v>17091</v>
      </c>
      <c r="E17" s="81">
        <v>17091</v>
      </c>
      <c r="F17" s="161"/>
      <c r="G17" s="161"/>
      <c r="H17" s="81"/>
      <c r="I17" s="159"/>
      <c r="J17" s="81">
        <f>SUM(K17:AM17)</f>
        <v>0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40" s="68" customFormat="1" ht="15.75" thickBot="1" x14ac:dyDescent="0.3">
      <c r="A18" s="111" t="s">
        <v>146</v>
      </c>
      <c r="B18" s="112" t="s">
        <v>144</v>
      </c>
      <c r="C18" s="112">
        <v>21</v>
      </c>
      <c r="D18" s="101">
        <f>SUM(E18:G18)</f>
        <v>10000</v>
      </c>
      <c r="E18" s="101"/>
      <c r="F18" s="162"/>
      <c r="G18" s="101">
        <v>10000</v>
      </c>
      <c r="H18" s="101"/>
      <c r="I18" s="160"/>
      <c r="J18" s="101">
        <f>SUM(K18:AM18)</f>
        <v>0</v>
      </c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</row>
    <row r="19" spans="1:40" ht="15.75" thickBot="1" x14ac:dyDescent="0.3">
      <c r="A19" s="21" t="s">
        <v>38</v>
      </c>
      <c r="B19" s="77"/>
      <c r="C19" s="93"/>
      <c r="D19" s="94">
        <f t="shared" si="0"/>
        <v>668306</v>
      </c>
      <c r="E19" s="94">
        <f>SUM(E20:E21)</f>
        <v>298936</v>
      </c>
      <c r="F19" s="94">
        <f t="shared" ref="F19:AM19" si="12">SUM(F20:F21)</f>
        <v>279370</v>
      </c>
      <c r="G19" s="94">
        <f t="shared" si="12"/>
        <v>90000</v>
      </c>
      <c r="H19" s="94">
        <f t="shared" si="12"/>
        <v>0</v>
      </c>
      <c r="I19" s="94"/>
      <c r="J19" s="94">
        <f t="shared" si="12"/>
        <v>90000</v>
      </c>
      <c r="K19" s="94">
        <f t="shared" si="12"/>
        <v>90000</v>
      </c>
      <c r="L19" s="94">
        <f t="shared" si="12"/>
        <v>0</v>
      </c>
      <c r="M19" s="94">
        <f t="shared" si="12"/>
        <v>0</v>
      </c>
      <c r="N19" s="94">
        <f t="shared" si="12"/>
        <v>0</v>
      </c>
      <c r="O19" s="94">
        <f t="shared" si="12"/>
        <v>0</v>
      </c>
      <c r="P19" s="94">
        <f t="shared" si="12"/>
        <v>0</v>
      </c>
      <c r="Q19" s="94">
        <f t="shared" si="12"/>
        <v>0</v>
      </c>
      <c r="R19" s="94">
        <f t="shared" si="12"/>
        <v>0</v>
      </c>
      <c r="S19" s="94">
        <f t="shared" si="12"/>
        <v>0</v>
      </c>
      <c r="T19" s="94">
        <f t="shared" si="12"/>
        <v>0</v>
      </c>
      <c r="U19" s="94">
        <f t="shared" si="12"/>
        <v>0</v>
      </c>
      <c r="V19" s="94">
        <f t="shared" si="12"/>
        <v>0</v>
      </c>
      <c r="W19" s="94">
        <f t="shared" si="12"/>
        <v>0</v>
      </c>
      <c r="X19" s="94">
        <f t="shared" si="12"/>
        <v>0</v>
      </c>
      <c r="Y19" s="94">
        <f t="shared" si="12"/>
        <v>0</v>
      </c>
      <c r="Z19" s="94">
        <f t="shared" si="12"/>
        <v>0</v>
      </c>
      <c r="AA19" s="94">
        <f t="shared" si="12"/>
        <v>0</v>
      </c>
      <c r="AB19" s="94">
        <f t="shared" si="12"/>
        <v>0</v>
      </c>
      <c r="AC19" s="94">
        <f t="shared" si="12"/>
        <v>0</v>
      </c>
      <c r="AD19" s="94">
        <f t="shared" si="12"/>
        <v>0</v>
      </c>
      <c r="AE19" s="94">
        <f t="shared" ref="AE19:AF19" si="13">SUM(AE20:AE21)</f>
        <v>0</v>
      </c>
      <c r="AF19" s="94">
        <f t="shared" si="13"/>
        <v>0</v>
      </c>
      <c r="AG19" s="94">
        <f t="shared" si="12"/>
        <v>0</v>
      </c>
      <c r="AH19" s="94">
        <f t="shared" si="12"/>
        <v>0</v>
      </c>
      <c r="AI19" s="94">
        <f t="shared" si="12"/>
        <v>0</v>
      </c>
      <c r="AJ19" s="94">
        <f t="shared" si="12"/>
        <v>0</v>
      </c>
      <c r="AK19" s="94">
        <f t="shared" si="12"/>
        <v>0</v>
      </c>
      <c r="AL19" s="94">
        <f t="shared" si="12"/>
        <v>0</v>
      </c>
      <c r="AM19" s="94">
        <f t="shared" si="12"/>
        <v>0</v>
      </c>
    </row>
    <row r="20" spans="1:40" x14ac:dyDescent="0.25">
      <c r="A20" s="26" t="s">
        <v>83</v>
      </c>
      <c r="B20" s="79" t="s">
        <v>84</v>
      </c>
      <c r="C20" s="79">
        <v>15</v>
      </c>
      <c r="D20" s="80">
        <f t="shared" si="0"/>
        <v>578306</v>
      </c>
      <c r="E20" s="80">
        <v>298936</v>
      </c>
      <c r="F20" s="80">
        <v>279370</v>
      </c>
      <c r="G20" s="80"/>
      <c r="H20" s="95"/>
      <c r="I20" s="96" t="s">
        <v>41</v>
      </c>
      <c r="J20" s="80">
        <f t="shared" ref="J20:J21" si="14">SUM(R20,K20,L20,Q20,X20)</f>
        <v>0</v>
      </c>
      <c r="K20" s="95"/>
      <c r="L20" s="80"/>
      <c r="M20" s="95"/>
      <c r="N20" s="95"/>
      <c r="O20" s="95"/>
      <c r="P20" s="95"/>
      <c r="Q20" s="95"/>
      <c r="R20" s="81">
        <f t="shared" ref="R20:R24" si="15">SUM(S20:W20)</f>
        <v>0</v>
      </c>
      <c r="S20" s="95"/>
      <c r="T20" s="95"/>
      <c r="U20" s="95"/>
      <c r="V20" s="95"/>
      <c r="W20" s="95"/>
      <c r="X20" s="80">
        <f t="shared" ref="X20:X21" si="16">SUM(Y20:AL20)</f>
        <v>0</v>
      </c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7"/>
    </row>
    <row r="21" spans="1:40" ht="30.75" thickBot="1" x14ac:dyDescent="0.3">
      <c r="A21" s="38" t="s">
        <v>86</v>
      </c>
      <c r="B21" s="98" t="s">
        <v>23</v>
      </c>
      <c r="C21" s="98">
        <v>15</v>
      </c>
      <c r="D21" s="83">
        <f t="shared" si="0"/>
        <v>90000</v>
      </c>
      <c r="E21" s="83"/>
      <c r="F21" s="83"/>
      <c r="G21" s="83">
        <v>90000</v>
      </c>
      <c r="H21" s="99"/>
      <c r="I21" s="100" t="s">
        <v>19</v>
      </c>
      <c r="J21" s="83">
        <f t="shared" si="14"/>
        <v>90000</v>
      </c>
      <c r="K21" s="99">
        <v>90000</v>
      </c>
      <c r="L21" s="83"/>
      <c r="M21" s="99"/>
      <c r="N21" s="99"/>
      <c r="O21" s="99"/>
      <c r="P21" s="99"/>
      <c r="Q21" s="99"/>
      <c r="R21" s="101">
        <f t="shared" si="15"/>
        <v>0</v>
      </c>
      <c r="S21" s="102"/>
      <c r="T21" s="102"/>
      <c r="U21" s="102"/>
      <c r="V21" s="102"/>
      <c r="W21" s="102"/>
      <c r="X21" s="91">
        <f t="shared" si="16"/>
        <v>0</v>
      </c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103"/>
    </row>
    <row r="22" spans="1:40" ht="15.75" thickBot="1" x14ac:dyDescent="0.3">
      <c r="A22" s="21" t="s">
        <v>95</v>
      </c>
      <c r="B22" s="77"/>
      <c r="C22" s="93"/>
      <c r="D22" s="78">
        <f t="shared" si="0"/>
        <v>23800</v>
      </c>
      <c r="E22" s="78">
        <f>SUM(E23:E24)</f>
        <v>23800</v>
      </c>
      <c r="F22" s="78">
        <f>SUM(F23:F24)</f>
        <v>0</v>
      </c>
      <c r="G22" s="78">
        <f>SUM(G23:G24)</f>
        <v>0</v>
      </c>
      <c r="H22" s="78">
        <f>SUM(H23:H24)</f>
        <v>0</v>
      </c>
      <c r="I22" s="78"/>
      <c r="J22" s="78">
        <f t="shared" ref="J22:Q22" si="17">SUM(J23:J24)</f>
        <v>23800</v>
      </c>
      <c r="K22" s="78">
        <f t="shared" si="17"/>
        <v>0</v>
      </c>
      <c r="L22" s="78">
        <f t="shared" si="17"/>
        <v>0</v>
      </c>
      <c r="M22" s="78">
        <f t="shared" si="17"/>
        <v>0</v>
      </c>
      <c r="N22" s="78">
        <f t="shared" si="17"/>
        <v>0</v>
      </c>
      <c r="O22" s="78">
        <f t="shared" si="17"/>
        <v>0</v>
      </c>
      <c r="P22" s="78">
        <f t="shared" si="17"/>
        <v>0</v>
      </c>
      <c r="Q22" s="78">
        <f t="shared" si="17"/>
        <v>0</v>
      </c>
      <c r="R22" s="91">
        <f t="shared" si="15"/>
        <v>0</v>
      </c>
      <c r="S22" s="78">
        <f t="shared" ref="S22:AM22" si="18">SUM(S23:S24)</f>
        <v>0</v>
      </c>
      <c r="T22" s="78">
        <f t="shared" si="18"/>
        <v>0</v>
      </c>
      <c r="U22" s="78">
        <f t="shared" si="18"/>
        <v>0</v>
      </c>
      <c r="V22" s="78">
        <f t="shared" si="18"/>
        <v>0</v>
      </c>
      <c r="W22" s="78">
        <f t="shared" si="18"/>
        <v>0</v>
      </c>
      <c r="X22" s="78">
        <f t="shared" si="18"/>
        <v>23800</v>
      </c>
      <c r="Y22" s="78">
        <f t="shared" si="18"/>
        <v>4500</v>
      </c>
      <c r="Z22" s="78">
        <f t="shared" si="18"/>
        <v>19300</v>
      </c>
      <c r="AA22" s="78">
        <f t="shared" si="18"/>
        <v>0</v>
      </c>
      <c r="AB22" s="78">
        <f t="shared" si="18"/>
        <v>0</v>
      </c>
      <c r="AC22" s="78">
        <f t="shared" si="18"/>
        <v>0</v>
      </c>
      <c r="AD22" s="78">
        <f t="shared" si="18"/>
        <v>0</v>
      </c>
      <c r="AE22" s="78">
        <f t="shared" si="18"/>
        <v>0</v>
      </c>
      <c r="AF22" s="78">
        <f t="shared" si="18"/>
        <v>0</v>
      </c>
      <c r="AG22" s="78">
        <f t="shared" si="18"/>
        <v>0</v>
      </c>
      <c r="AH22" s="78">
        <f t="shared" si="18"/>
        <v>0</v>
      </c>
      <c r="AI22" s="78">
        <f t="shared" si="18"/>
        <v>0</v>
      </c>
      <c r="AJ22" s="78">
        <f t="shared" si="18"/>
        <v>0</v>
      </c>
      <c r="AK22" s="78">
        <f t="shared" si="18"/>
        <v>0</v>
      </c>
      <c r="AL22" s="78">
        <f t="shared" si="18"/>
        <v>0</v>
      </c>
      <c r="AM22" s="78">
        <f t="shared" si="18"/>
        <v>0</v>
      </c>
    </row>
    <row r="23" spans="1:40" s="68" customFormat="1" ht="30" x14ac:dyDescent="0.25">
      <c r="A23" s="38" t="s">
        <v>82</v>
      </c>
      <c r="B23" s="154" t="s">
        <v>24</v>
      </c>
      <c r="C23" s="154">
        <v>25</v>
      </c>
      <c r="D23" s="84">
        <f t="shared" si="0"/>
        <v>14800</v>
      </c>
      <c r="E23" s="155">
        <v>14800</v>
      </c>
      <c r="F23" s="155"/>
      <c r="G23" s="155"/>
      <c r="H23" s="156"/>
      <c r="I23" s="100" t="s">
        <v>55</v>
      </c>
      <c r="J23" s="89">
        <f t="shared" ref="J23:J24" si="19">SUM(R23,K23,L23,Q23,X23,AM23)</f>
        <v>14800</v>
      </c>
      <c r="K23" s="156"/>
      <c r="L23" s="155"/>
      <c r="M23" s="156"/>
      <c r="N23" s="156"/>
      <c r="O23" s="156"/>
      <c r="P23" s="156"/>
      <c r="Q23" s="156"/>
      <c r="R23" s="89">
        <f t="shared" si="15"/>
        <v>0</v>
      </c>
      <c r="S23" s="156"/>
      <c r="T23" s="156"/>
      <c r="U23" s="156"/>
      <c r="V23" s="156"/>
      <c r="W23" s="156"/>
      <c r="X23" s="89">
        <f>SUM(Y23:AL23)</f>
        <v>14800</v>
      </c>
      <c r="Y23" s="156">
        <f>2500+1000</f>
        <v>3500</v>
      </c>
      <c r="Z23" s="156">
        <f>4300+7000</f>
        <v>11300</v>
      </c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</row>
    <row r="24" spans="1:40" s="68" customFormat="1" ht="15.75" thickBot="1" x14ac:dyDescent="0.3">
      <c r="A24" s="111" t="s">
        <v>77</v>
      </c>
      <c r="B24" s="112" t="s">
        <v>78</v>
      </c>
      <c r="C24" s="112">
        <v>25</v>
      </c>
      <c r="D24" s="91">
        <f t="shared" si="0"/>
        <v>9000</v>
      </c>
      <c r="E24" s="101">
        <v>9000</v>
      </c>
      <c r="F24" s="101"/>
      <c r="G24" s="101"/>
      <c r="H24" s="114"/>
      <c r="I24" s="113" t="s">
        <v>55</v>
      </c>
      <c r="J24" s="101">
        <f t="shared" si="19"/>
        <v>9000</v>
      </c>
      <c r="K24" s="114"/>
      <c r="L24" s="101"/>
      <c r="M24" s="114"/>
      <c r="N24" s="114"/>
      <c r="O24" s="114"/>
      <c r="P24" s="114"/>
      <c r="Q24" s="114"/>
      <c r="R24" s="101">
        <f t="shared" si="15"/>
        <v>0</v>
      </c>
      <c r="S24" s="114"/>
      <c r="T24" s="114"/>
      <c r="U24" s="114"/>
      <c r="V24" s="114"/>
      <c r="W24" s="114"/>
      <c r="X24" s="101">
        <f>SUM(Y24:AL24)</f>
        <v>9000</v>
      </c>
      <c r="Y24" s="114">
        <v>1000</v>
      </c>
      <c r="Z24" s="114">
        <v>8000</v>
      </c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</row>
    <row r="25" spans="1:40" ht="15.75" thickBot="1" x14ac:dyDescent="0.3">
      <c r="A25" s="21" t="s">
        <v>96</v>
      </c>
      <c r="B25" s="77"/>
      <c r="C25" s="93"/>
      <c r="D25" s="80">
        <f t="shared" ref="D25:D26" si="20">SUM(E25:H25)</f>
        <v>12000</v>
      </c>
      <c r="E25" s="78">
        <f>SUM(E26:E26)</f>
        <v>12000</v>
      </c>
      <c r="F25" s="78">
        <f>SUM(F26:F26)</f>
        <v>0</v>
      </c>
      <c r="G25" s="78">
        <f>SUM(G26:G26)</f>
        <v>0</v>
      </c>
      <c r="H25" s="78">
        <f>SUM(H26:H26)</f>
        <v>0</v>
      </c>
      <c r="I25" s="78"/>
      <c r="J25" s="78">
        <f t="shared" ref="J25:Q25" si="21">SUM(J26:J26)</f>
        <v>12000</v>
      </c>
      <c r="K25" s="78">
        <f t="shared" si="21"/>
        <v>0</v>
      </c>
      <c r="L25" s="78">
        <f t="shared" si="21"/>
        <v>0</v>
      </c>
      <c r="M25" s="78">
        <f t="shared" si="21"/>
        <v>0</v>
      </c>
      <c r="N25" s="78">
        <f t="shared" si="21"/>
        <v>0</v>
      </c>
      <c r="O25" s="78">
        <f t="shared" si="21"/>
        <v>0</v>
      </c>
      <c r="P25" s="78">
        <f t="shared" si="21"/>
        <v>0</v>
      </c>
      <c r="Q25" s="78">
        <f t="shared" si="21"/>
        <v>0</v>
      </c>
      <c r="R25" s="91">
        <f t="shared" ref="R25:R26" si="22">SUM(S25:W25)</f>
        <v>5000</v>
      </c>
      <c r="S25" s="78">
        <f t="shared" ref="S25:AM25" si="23">SUM(S26:S26)</f>
        <v>0</v>
      </c>
      <c r="T25" s="78">
        <f t="shared" si="23"/>
        <v>3737</v>
      </c>
      <c r="U25" s="78">
        <f t="shared" si="23"/>
        <v>0</v>
      </c>
      <c r="V25" s="78">
        <f t="shared" si="23"/>
        <v>0</v>
      </c>
      <c r="W25" s="78">
        <f t="shared" si="23"/>
        <v>1263</v>
      </c>
      <c r="X25" s="78">
        <f t="shared" si="23"/>
        <v>7000</v>
      </c>
      <c r="Y25" s="78">
        <f t="shared" si="23"/>
        <v>3000</v>
      </c>
      <c r="Z25" s="78">
        <f t="shared" si="23"/>
        <v>4000</v>
      </c>
      <c r="AA25" s="78">
        <f t="shared" si="23"/>
        <v>0</v>
      </c>
      <c r="AB25" s="78">
        <f t="shared" si="23"/>
        <v>0</v>
      </c>
      <c r="AC25" s="78">
        <f t="shared" si="23"/>
        <v>0</v>
      </c>
      <c r="AD25" s="78">
        <f t="shared" si="23"/>
        <v>0</v>
      </c>
      <c r="AE25" s="78">
        <f t="shared" si="23"/>
        <v>0</v>
      </c>
      <c r="AF25" s="78">
        <f t="shared" si="23"/>
        <v>0</v>
      </c>
      <c r="AG25" s="78">
        <f t="shared" si="23"/>
        <v>0</v>
      </c>
      <c r="AH25" s="78">
        <f t="shared" si="23"/>
        <v>0</v>
      </c>
      <c r="AI25" s="78">
        <f t="shared" si="23"/>
        <v>0</v>
      </c>
      <c r="AJ25" s="78">
        <f t="shared" si="23"/>
        <v>0</v>
      </c>
      <c r="AK25" s="78">
        <f t="shared" si="23"/>
        <v>0</v>
      </c>
      <c r="AL25" s="78">
        <f t="shared" si="23"/>
        <v>0</v>
      </c>
      <c r="AM25" s="78">
        <f t="shared" si="23"/>
        <v>0</v>
      </c>
    </row>
    <row r="26" spans="1:40" ht="30.75" thickBot="1" x14ac:dyDescent="0.3">
      <c r="A26" s="26" t="s">
        <v>82</v>
      </c>
      <c r="B26" s="79" t="s">
        <v>24</v>
      </c>
      <c r="C26" s="79">
        <v>25</v>
      </c>
      <c r="D26" s="94">
        <f t="shared" si="20"/>
        <v>12000</v>
      </c>
      <c r="E26" s="158">
        <v>12000</v>
      </c>
      <c r="F26" s="158"/>
      <c r="G26" s="158"/>
      <c r="H26" s="163"/>
      <c r="I26" s="164" t="s">
        <v>55</v>
      </c>
      <c r="J26" s="158">
        <f>SUM(R26,K26,L26,Q26,X26,AM26)</f>
        <v>12000</v>
      </c>
      <c r="K26" s="163"/>
      <c r="L26" s="158"/>
      <c r="M26" s="163"/>
      <c r="N26" s="163"/>
      <c r="O26" s="163"/>
      <c r="P26" s="163"/>
      <c r="Q26" s="163"/>
      <c r="R26" s="158">
        <f t="shared" si="22"/>
        <v>5000</v>
      </c>
      <c r="S26" s="163"/>
      <c r="T26" s="163">
        <v>3737</v>
      </c>
      <c r="U26" s="163"/>
      <c r="V26" s="163"/>
      <c r="W26" s="163">
        <v>1263</v>
      </c>
      <c r="X26" s="158">
        <f>SUM(Y26:AL26)</f>
        <v>7000</v>
      </c>
      <c r="Y26" s="97">
        <v>3000</v>
      </c>
      <c r="Z26" s="97">
        <v>4000</v>
      </c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</row>
    <row r="27" spans="1:40" ht="15.75" thickBot="1" x14ac:dyDescent="0.3">
      <c r="A27" s="21" t="s">
        <v>32</v>
      </c>
      <c r="B27" s="77"/>
      <c r="C27" s="93"/>
      <c r="D27" s="78">
        <f t="shared" si="0"/>
        <v>70218</v>
      </c>
      <c r="E27" s="78">
        <f>SUM(E29)</f>
        <v>43670</v>
      </c>
      <c r="F27" s="78">
        <f t="shared" ref="F27:H27" si="24">SUM(F29)</f>
        <v>26548</v>
      </c>
      <c r="G27" s="78">
        <f t="shared" si="24"/>
        <v>0</v>
      </c>
      <c r="H27" s="78">
        <f t="shared" si="24"/>
        <v>0</v>
      </c>
      <c r="I27" s="105"/>
      <c r="J27" s="78">
        <f t="shared" ref="J27:J29" si="25">SUM(R27,K27,L27,Q27,X27,AM27)</f>
        <v>10000</v>
      </c>
      <c r="K27" s="104">
        <f>SUM(K28:K29)</f>
        <v>10000</v>
      </c>
      <c r="L27" s="104">
        <f t="shared" ref="L27:AM27" si="26">SUM(L28:L29)</f>
        <v>0</v>
      </c>
      <c r="M27" s="104">
        <f t="shared" si="26"/>
        <v>0</v>
      </c>
      <c r="N27" s="104">
        <f t="shared" si="26"/>
        <v>0</v>
      </c>
      <c r="O27" s="104">
        <f t="shared" si="26"/>
        <v>0</v>
      </c>
      <c r="P27" s="104">
        <f t="shared" si="26"/>
        <v>0</v>
      </c>
      <c r="Q27" s="104">
        <f t="shared" si="26"/>
        <v>0</v>
      </c>
      <c r="R27" s="104">
        <f t="shared" si="26"/>
        <v>0</v>
      </c>
      <c r="S27" s="104">
        <f t="shared" si="26"/>
        <v>0</v>
      </c>
      <c r="T27" s="104">
        <f t="shared" si="26"/>
        <v>0</v>
      </c>
      <c r="U27" s="104">
        <f t="shared" si="26"/>
        <v>0</v>
      </c>
      <c r="V27" s="104">
        <f t="shared" si="26"/>
        <v>0</v>
      </c>
      <c r="W27" s="104">
        <f t="shared" si="26"/>
        <v>0</v>
      </c>
      <c r="X27" s="104">
        <f t="shared" si="26"/>
        <v>0</v>
      </c>
      <c r="Y27" s="104">
        <f t="shared" si="26"/>
        <v>0</v>
      </c>
      <c r="Z27" s="104">
        <f t="shared" si="26"/>
        <v>0</v>
      </c>
      <c r="AA27" s="104">
        <f t="shared" si="26"/>
        <v>0</v>
      </c>
      <c r="AB27" s="104">
        <f t="shared" si="26"/>
        <v>0</v>
      </c>
      <c r="AC27" s="104">
        <f t="shared" si="26"/>
        <v>0</v>
      </c>
      <c r="AD27" s="104">
        <f t="shared" si="26"/>
        <v>0</v>
      </c>
      <c r="AE27" s="104">
        <f t="shared" si="26"/>
        <v>0</v>
      </c>
      <c r="AF27" s="104">
        <f t="shared" si="26"/>
        <v>0</v>
      </c>
      <c r="AG27" s="104">
        <f t="shared" si="26"/>
        <v>0</v>
      </c>
      <c r="AH27" s="104">
        <f t="shared" si="26"/>
        <v>0</v>
      </c>
      <c r="AI27" s="104">
        <f t="shared" si="26"/>
        <v>0</v>
      </c>
      <c r="AJ27" s="104">
        <f t="shared" si="26"/>
        <v>0</v>
      </c>
      <c r="AK27" s="104">
        <f t="shared" si="26"/>
        <v>0</v>
      </c>
      <c r="AL27" s="104">
        <f t="shared" si="26"/>
        <v>0</v>
      </c>
      <c r="AM27" s="104">
        <f t="shared" si="26"/>
        <v>0</v>
      </c>
    </row>
    <row r="28" spans="1:40" ht="15.75" thickBot="1" x14ac:dyDescent="0.3">
      <c r="A28" s="26" t="s">
        <v>143</v>
      </c>
      <c r="B28" s="79" t="s">
        <v>144</v>
      </c>
      <c r="C28" s="79">
        <v>21</v>
      </c>
      <c r="D28" s="86">
        <f t="shared" si="0"/>
        <v>0</v>
      </c>
      <c r="E28" s="86"/>
      <c r="F28" s="86"/>
      <c r="G28" s="86"/>
      <c r="H28" s="86"/>
      <c r="I28" s="165" t="s">
        <v>135</v>
      </c>
      <c r="J28" s="86">
        <f t="shared" si="25"/>
        <v>10000</v>
      </c>
      <c r="K28" s="166">
        <v>10000</v>
      </c>
      <c r="L28" s="86"/>
      <c r="M28" s="166"/>
      <c r="N28" s="166"/>
      <c r="O28" s="166"/>
      <c r="P28" s="166"/>
      <c r="Q28" s="166"/>
      <c r="R28" s="86"/>
      <c r="S28" s="166"/>
      <c r="T28" s="166"/>
      <c r="U28" s="166"/>
      <c r="V28" s="166"/>
      <c r="W28" s="166"/>
      <c r="X28" s="86">
        <f t="shared" ref="X28:X29" si="27">SUM(Y28:AL28)</f>
        <v>0</v>
      </c>
      <c r="Y28" s="106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7"/>
    </row>
    <row r="29" spans="1:40" ht="15.75" thickBot="1" x14ac:dyDescent="0.3">
      <c r="A29" s="111" t="s">
        <v>76</v>
      </c>
      <c r="B29" s="112" t="s">
        <v>33</v>
      </c>
      <c r="C29" s="112" t="s">
        <v>85</v>
      </c>
      <c r="D29" s="101">
        <f t="shared" si="0"/>
        <v>70218</v>
      </c>
      <c r="E29" s="101">
        <v>43670</v>
      </c>
      <c r="F29" s="101">
        <v>26548</v>
      </c>
      <c r="G29" s="101"/>
      <c r="H29" s="114"/>
      <c r="I29" s="113"/>
      <c r="J29" s="101">
        <f t="shared" si="25"/>
        <v>0</v>
      </c>
      <c r="K29" s="114"/>
      <c r="L29" s="101"/>
      <c r="M29" s="114"/>
      <c r="N29" s="114"/>
      <c r="O29" s="114"/>
      <c r="P29" s="114"/>
      <c r="Q29" s="114"/>
      <c r="R29" s="101"/>
      <c r="S29" s="114"/>
      <c r="T29" s="114"/>
      <c r="U29" s="114"/>
      <c r="V29" s="114"/>
      <c r="W29" s="114"/>
      <c r="X29" s="101">
        <f t="shared" si="27"/>
        <v>0</v>
      </c>
      <c r="Y29" s="108"/>
      <c r="Z29" s="107"/>
      <c r="AA29" s="107"/>
      <c r="AB29" s="107"/>
      <c r="AC29" s="107"/>
      <c r="AD29" s="107"/>
      <c r="AE29" s="107"/>
      <c r="AF29" s="107"/>
      <c r="AG29" s="104"/>
      <c r="AH29" s="104"/>
      <c r="AI29" s="104"/>
      <c r="AJ29" s="104"/>
      <c r="AK29" s="104"/>
      <c r="AL29" s="104"/>
      <c r="AM29" s="107"/>
    </row>
    <row r="30" spans="1:40" ht="15.75" thickBot="1" x14ac:dyDescent="0.3">
      <c r="A30" s="109" t="s">
        <v>11</v>
      </c>
      <c r="B30" s="110"/>
      <c r="C30" s="110"/>
      <c r="D30" s="78">
        <f t="shared" ref="D30:X30" si="28">SUM(D19,D22,D25,D27,D16,D5)</f>
        <v>801415</v>
      </c>
      <c r="E30" s="78">
        <f t="shared" si="28"/>
        <v>395497</v>
      </c>
      <c r="F30" s="78">
        <f t="shared" si="28"/>
        <v>305918</v>
      </c>
      <c r="G30" s="78">
        <f t="shared" si="28"/>
        <v>100000</v>
      </c>
      <c r="H30" s="78">
        <f t="shared" si="28"/>
        <v>0</v>
      </c>
      <c r="I30" s="78">
        <f t="shared" si="28"/>
        <v>0</v>
      </c>
      <c r="J30" s="78">
        <f t="shared" si="28"/>
        <v>152891</v>
      </c>
      <c r="K30" s="78">
        <f t="shared" si="28"/>
        <v>100000</v>
      </c>
      <c r="L30" s="78">
        <f t="shared" si="28"/>
        <v>0</v>
      </c>
      <c r="M30" s="78">
        <f t="shared" si="28"/>
        <v>0</v>
      </c>
      <c r="N30" s="78">
        <f t="shared" si="28"/>
        <v>0</v>
      </c>
      <c r="O30" s="78">
        <f t="shared" si="28"/>
        <v>0</v>
      </c>
      <c r="P30" s="78">
        <f t="shared" si="28"/>
        <v>0</v>
      </c>
      <c r="Q30" s="78">
        <f t="shared" si="28"/>
        <v>0</v>
      </c>
      <c r="R30" s="78">
        <f t="shared" si="28"/>
        <v>19637</v>
      </c>
      <c r="S30" s="78">
        <f t="shared" si="28"/>
        <v>0</v>
      </c>
      <c r="T30" s="78">
        <f t="shared" si="28"/>
        <v>14677</v>
      </c>
      <c r="U30" s="78">
        <f t="shared" si="28"/>
        <v>0</v>
      </c>
      <c r="V30" s="78">
        <f t="shared" si="28"/>
        <v>0</v>
      </c>
      <c r="W30" s="78">
        <f t="shared" si="28"/>
        <v>4960</v>
      </c>
      <c r="X30" s="78">
        <f t="shared" si="28"/>
        <v>33254</v>
      </c>
      <c r="Y30" s="78" t="e">
        <f>SUM(Y19,Y22,Y25,#REF!,Y27,Y16,Y5)</f>
        <v>#REF!</v>
      </c>
      <c r="Z30" s="78" t="e">
        <f>SUM(Z19,Z22,Z25,#REF!,Z27,Z16,Z5)</f>
        <v>#REF!</v>
      </c>
      <c r="AA30" s="78" t="e">
        <f>SUM(AA19,AA22,AA25,#REF!,AA27,AA16,AA5)</f>
        <v>#REF!</v>
      </c>
      <c r="AB30" s="78" t="e">
        <f>SUM(AB19,AB22,AB25,#REF!,AB27,AB16,AB5)</f>
        <v>#REF!</v>
      </c>
      <c r="AC30" s="78" t="e">
        <f>SUM(AC19,AC22,AC25,#REF!,AC27,AC16,AC5)</f>
        <v>#REF!</v>
      </c>
      <c r="AD30" s="78" t="e">
        <f>SUM(AD19,AD22,AD25,#REF!,AD27,AD16,AD5)</f>
        <v>#REF!</v>
      </c>
      <c r="AE30" s="78" t="e">
        <f>SUM(AE19,AE22,AE25,#REF!,AE27,AE16,AE5)</f>
        <v>#REF!</v>
      </c>
      <c r="AF30" s="78" t="e">
        <f>SUM(AF19,AF22,AF25,#REF!,AF27,AF16,AF5)</f>
        <v>#REF!</v>
      </c>
      <c r="AG30" s="78" t="e">
        <f>SUM(AG19,AG22,AG25,#REF!,AG27,AG16,AG5)</f>
        <v>#REF!</v>
      </c>
      <c r="AH30" s="78" t="e">
        <f>SUM(AH19,AH22,AH25,#REF!,AH27,AH16,AH5)</f>
        <v>#REF!</v>
      </c>
      <c r="AI30" s="78" t="e">
        <f>SUM(AI19,AI22,AI25,#REF!,AI27,AI16,AI5)</f>
        <v>#REF!</v>
      </c>
      <c r="AJ30" s="78" t="e">
        <f>SUM(AJ19,AJ22,AJ25,#REF!,AJ27,AJ16,AJ5)</f>
        <v>#REF!</v>
      </c>
      <c r="AK30" s="78" t="e">
        <f>SUM(AK19,AK22,AK25,#REF!,AK27,AK16,AK5)</f>
        <v>#REF!</v>
      </c>
      <c r="AL30" s="78" t="e">
        <f>SUM(AL19,AL22,AL25,#REF!,AL27,AL16,AL5)</f>
        <v>#REF!</v>
      </c>
      <c r="AM30" s="78" t="e">
        <f>SUM(AM19,AM22,AM25,#REF!,AM27,AM16,AM5)</f>
        <v>#REF!</v>
      </c>
      <c r="AN30" s="15"/>
    </row>
    <row r="31" spans="1:40" x14ac:dyDescent="0.25">
      <c r="A31" s="19"/>
      <c r="B31" s="19"/>
      <c r="C31" s="19"/>
      <c r="D31" s="19"/>
      <c r="E31" s="19"/>
      <c r="F31" s="19"/>
      <c r="G31" s="19"/>
    </row>
    <row r="32" spans="1:40" x14ac:dyDescent="0.25">
      <c r="A32" s="20"/>
      <c r="B32" s="19"/>
      <c r="C32" s="19"/>
      <c r="D32" s="19"/>
      <c r="E32" s="19"/>
      <c r="F32" s="19"/>
      <c r="G32" s="19"/>
      <c r="J32" s="25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2</vt:i4>
      </vt:variant>
    </vt:vector>
  </HeadingPairs>
  <TitlesOfParts>
    <vt:vector size="5" baseType="lpstr">
      <vt:lpstr>Lisa 1</vt:lpstr>
      <vt:lpstr>Lisa 2</vt:lpstr>
      <vt:lpstr>Lisa 3</vt:lpstr>
      <vt:lpstr>'Lisa 1'!Prinditiitlid</vt:lpstr>
      <vt:lpstr>'Lisa 3'!Prinditiitlid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2016-02-19T12:50:30Z</dcterms:modified>
</cp:coreProperties>
</file>