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70" yWindow="480" windowWidth="23940" windowHeight="10215" activeTab="1"/>
  </bookViews>
  <sheets>
    <sheet name="Lisa 1" sheetId="12" r:id="rId1"/>
    <sheet name="Lisa 2" sheetId="13" r:id="rId2"/>
  </sheets>
  <definedNames>
    <definedName name="_xlnm.Print_Titles" localSheetId="0">'Lisa 1'!$A:$B,'Lisa 1'!$4:$5</definedName>
  </definedNames>
  <calcPr calcId="145621"/>
</workbook>
</file>

<file path=xl/calcChain.xml><?xml version="1.0" encoding="utf-8"?>
<calcChain xmlns="http://schemas.openxmlformats.org/spreadsheetml/2006/main">
  <c r="E16" i="13" l="1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D16" i="13"/>
  <c r="H14" i="13"/>
  <c r="F11" i="13"/>
  <c r="G11" i="13"/>
  <c r="H11" i="13"/>
  <c r="I11" i="13"/>
  <c r="K11" i="13"/>
  <c r="L11" i="13"/>
  <c r="M11" i="13"/>
  <c r="N11" i="13"/>
  <c r="O11" i="13"/>
  <c r="P11" i="13"/>
  <c r="Q11" i="13"/>
  <c r="S11" i="13"/>
  <c r="T11" i="13"/>
  <c r="U11" i="13"/>
  <c r="V11" i="13"/>
  <c r="W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E11" i="13"/>
  <c r="F26" i="12" l="1"/>
  <c r="G25" i="12"/>
  <c r="J25" i="12"/>
  <c r="E25" i="12" s="1"/>
  <c r="P25" i="12"/>
  <c r="V25" i="12"/>
  <c r="X8" i="13"/>
  <c r="X9" i="13"/>
  <c r="R8" i="13"/>
  <c r="L8" i="13"/>
  <c r="L7" i="13"/>
  <c r="R14" i="13"/>
  <c r="X14" i="13"/>
  <c r="R15" i="13"/>
  <c r="X15" i="13"/>
  <c r="AD6" i="13"/>
  <c r="X12" i="13"/>
  <c r="X13" i="13"/>
  <c r="R12" i="13"/>
  <c r="R13" i="13"/>
  <c r="J12" i="13"/>
  <c r="J13" i="13"/>
  <c r="D12" i="13"/>
  <c r="D13" i="13"/>
  <c r="J11" i="13" l="1"/>
  <c r="X11" i="13"/>
  <c r="R11" i="13"/>
  <c r="AB13" i="12"/>
  <c r="AB6" i="12" s="1"/>
  <c r="AB26" i="12" s="1"/>
  <c r="AB16" i="12"/>
  <c r="AB19" i="12"/>
  <c r="AB23" i="12"/>
  <c r="V23" i="12"/>
  <c r="V24" i="12"/>
  <c r="P24" i="12"/>
  <c r="P23" i="12" s="1"/>
  <c r="J24" i="12"/>
  <c r="G24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U23" i="12"/>
  <c r="T23" i="12"/>
  <c r="S23" i="12"/>
  <c r="R23" i="12"/>
  <c r="Q23" i="12"/>
  <c r="O23" i="12"/>
  <c r="N23" i="12"/>
  <c r="M23" i="12"/>
  <c r="L23" i="12"/>
  <c r="K23" i="12"/>
  <c r="J23" i="12"/>
  <c r="I23" i="12"/>
  <c r="H23" i="12"/>
  <c r="G23" i="12" l="1"/>
  <c r="E23" i="12" s="1"/>
  <c r="E24" i="12"/>
  <c r="I19" i="12"/>
  <c r="K19" i="12"/>
  <c r="L19" i="12"/>
  <c r="M19" i="12"/>
  <c r="N19" i="12"/>
  <c r="O19" i="12"/>
  <c r="Q19" i="12"/>
  <c r="R19" i="12"/>
  <c r="S19" i="12"/>
  <c r="T19" i="12"/>
  <c r="U19" i="12"/>
  <c r="W19" i="12"/>
  <c r="X19" i="12"/>
  <c r="Y19" i="12"/>
  <c r="Z19" i="12"/>
  <c r="AA19" i="12"/>
  <c r="AC19" i="12"/>
  <c r="AD19" i="12"/>
  <c r="AE19" i="12"/>
  <c r="AF19" i="12"/>
  <c r="AG19" i="12"/>
  <c r="AH19" i="12"/>
  <c r="H19" i="12"/>
  <c r="D8" i="13" l="1"/>
  <c r="F6" i="13"/>
  <c r="H6" i="13"/>
  <c r="K6" i="13"/>
  <c r="M6" i="13"/>
  <c r="N6" i="13"/>
  <c r="O6" i="13"/>
  <c r="P6" i="13"/>
  <c r="Q6" i="13"/>
  <c r="S6" i="13"/>
  <c r="T6" i="13"/>
  <c r="U6" i="13"/>
  <c r="V6" i="13"/>
  <c r="W6" i="13"/>
  <c r="Y6" i="13"/>
  <c r="Z6" i="13"/>
  <c r="AA6" i="13"/>
  <c r="AB6" i="13"/>
  <c r="AC6" i="13"/>
  <c r="AE6" i="13"/>
  <c r="AF6" i="13"/>
  <c r="AG6" i="13"/>
  <c r="AH6" i="13"/>
  <c r="AI6" i="13"/>
  <c r="AJ6" i="13"/>
  <c r="AK6" i="13"/>
  <c r="E6" i="13"/>
  <c r="D9" i="13"/>
  <c r="D10" i="13"/>
  <c r="D11" i="13"/>
  <c r="D14" i="13"/>
  <c r="D15" i="13"/>
  <c r="D7" i="13"/>
  <c r="J14" i="13"/>
  <c r="X7" i="13"/>
  <c r="R7" i="13"/>
  <c r="J7" i="13" l="1"/>
  <c r="AF12" i="12" l="1"/>
  <c r="G11" i="12"/>
  <c r="J11" i="12"/>
  <c r="P11" i="12"/>
  <c r="V11" i="12"/>
  <c r="G10" i="12"/>
  <c r="J10" i="12"/>
  <c r="P10" i="12"/>
  <c r="V10" i="12"/>
  <c r="AF9" i="12"/>
  <c r="E11" i="12" l="1"/>
  <c r="E10" i="12"/>
  <c r="H16" i="12"/>
  <c r="I16" i="12"/>
  <c r="H6" i="12"/>
  <c r="H26" i="12" s="1"/>
  <c r="G20" i="12"/>
  <c r="G21" i="12"/>
  <c r="G22" i="12"/>
  <c r="G17" i="12"/>
  <c r="G18" i="12"/>
  <c r="G7" i="12"/>
  <c r="G8" i="12"/>
  <c r="G9" i="12"/>
  <c r="G12" i="12"/>
  <c r="G13" i="12"/>
  <c r="G14" i="12"/>
  <c r="G15" i="12"/>
  <c r="I6" i="12"/>
  <c r="I26" i="12" s="1"/>
  <c r="G19" i="12" l="1"/>
  <c r="G16" i="12"/>
  <c r="AI19" i="12"/>
  <c r="V22" i="12"/>
  <c r="P22" i="12"/>
  <c r="J22" i="12"/>
  <c r="V21" i="12"/>
  <c r="P21" i="12"/>
  <c r="J21" i="12"/>
  <c r="V20" i="12"/>
  <c r="P20" i="12"/>
  <c r="J20" i="12"/>
  <c r="V19" i="12" l="1"/>
  <c r="J19" i="12"/>
  <c r="E19" i="12" s="1"/>
  <c r="P19" i="12"/>
  <c r="E22" i="12"/>
  <c r="E21" i="12"/>
  <c r="E20" i="12"/>
  <c r="K13" i="12" l="1"/>
  <c r="L13" i="12"/>
  <c r="M13" i="12"/>
  <c r="N13" i="12"/>
  <c r="O13" i="12"/>
  <c r="Q13" i="12"/>
  <c r="R13" i="12"/>
  <c r="S13" i="12"/>
  <c r="T13" i="12"/>
  <c r="U13" i="12"/>
  <c r="W13" i="12"/>
  <c r="X13" i="12"/>
  <c r="Y13" i="12"/>
  <c r="Z13" i="12"/>
  <c r="AA13" i="12"/>
  <c r="AC13" i="12"/>
  <c r="AD13" i="12"/>
  <c r="AE13" i="12"/>
  <c r="AF13" i="12"/>
  <c r="AG13" i="12"/>
  <c r="AH13" i="12"/>
  <c r="AI13" i="12"/>
  <c r="X10" i="13" l="1"/>
  <c r="R10" i="13"/>
  <c r="L10" i="13"/>
  <c r="X6" i="13"/>
  <c r="R9" i="13"/>
  <c r="R6" i="13" s="1"/>
  <c r="L9" i="13"/>
  <c r="L6" i="13" s="1"/>
  <c r="V17" i="12"/>
  <c r="V18" i="12"/>
  <c r="V15" i="12"/>
  <c r="V14" i="12"/>
  <c r="V7" i="12"/>
  <c r="V8" i="12"/>
  <c r="V9" i="12"/>
  <c r="V12" i="12"/>
  <c r="AH16" i="12"/>
  <c r="AH6" i="12"/>
  <c r="AH26" i="12" s="1"/>
  <c r="P14" i="12"/>
  <c r="P15" i="12"/>
  <c r="J14" i="12"/>
  <c r="J15" i="12"/>
  <c r="K6" i="12"/>
  <c r="L6" i="12"/>
  <c r="M6" i="12"/>
  <c r="N6" i="12"/>
  <c r="O6" i="12"/>
  <c r="Q6" i="12"/>
  <c r="R6" i="12"/>
  <c r="S6" i="12"/>
  <c r="T6" i="12"/>
  <c r="W6" i="12"/>
  <c r="X6" i="12"/>
  <c r="Y6" i="12"/>
  <c r="Z6" i="12"/>
  <c r="Z26" i="12" s="1"/>
  <c r="AA6" i="12"/>
  <c r="AC6" i="12"/>
  <c r="AD6" i="12"/>
  <c r="AD26" i="12" s="1"/>
  <c r="AE6" i="12"/>
  <c r="AF6" i="12"/>
  <c r="AG6" i="12"/>
  <c r="AI6" i="12"/>
  <c r="P12" i="12"/>
  <c r="J12" i="12"/>
  <c r="J7" i="12"/>
  <c r="P7" i="12"/>
  <c r="Y26" i="12" l="1"/>
  <c r="AF26" i="12"/>
  <c r="L26" i="12"/>
  <c r="O26" i="12"/>
  <c r="K26" i="12"/>
  <c r="E14" i="12"/>
  <c r="E12" i="12"/>
  <c r="E15" i="12"/>
  <c r="E7" i="12"/>
  <c r="G6" i="12"/>
  <c r="G26" i="12" s="1"/>
  <c r="V13" i="12"/>
  <c r="D6" i="13"/>
  <c r="J9" i="13"/>
  <c r="J6" i="13" s="1"/>
  <c r="J10" i="13"/>
  <c r="J15" i="13"/>
  <c r="J8" i="12"/>
  <c r="J9" i="12"/>
  <c r="J13" i="12"/>
  <c r="L16" i="12"/>
  <c r="M16" i="12"/>
  <c r="M26" i="12" s="1"/>
  <c r="N16" i="12"/>
  <c r="N26" i="12" s="1"/>
  <c r="J18" i="12"/>
  <c r="J17" i="12"/>
  <c r="P18" i="12"/>
  <c r="P17" i="12"/>
  <c r="K16" i="12"/>
  <c r="O16" i="12"/>
  <c r="Q16" i="12"/>
  <c r="Q26" i="12" s="1"/>
  <c r="R16" i="12"/>
  <c r="R26" i="12" s="1"/>
  <c r="S16" i="12"/>
  <c r="S26" i="12" s="1"/>
  <c r="T16" i="12"/>
  <c r="T26" i="12" s="1"/>
  <c r="U16" i="12"/>
  <c r="W16" i="12"/>
  <c r="W26" i="12" s="1"/>
  <c r="X16" i="12"/>
  <c r="X26" i="12" s="1"/>
  <c r="Y16" i="12"/>
  <c r="AA16" i="12"/>
  <c r="AA26" i="12" s="1"/>
  <c r="AC16" i="12"/>
  <c r="AC26" i="12" s="1"/>
  <c r="AE16" i="12"/>
  <c r="AE26" i="12" s="1"/>
  <c r="AF16" i="12"/>
  <c r="AG16" i="12"/>
  <c r="AG26" i="12" s="1"/>
  <c r="AI16" i="12"/>
  <c r="AI26" i="12" s="1"/>
  <c r="E17" i="12" l="1"/>
  <c r="E18" i="12"/>
  <c r="V16" i="12"/>
  <c r="J6" i="12"/>
  <c r="J16" i="12"/>
  <c r="P16" i="12"/>
  <c r="P8" i="12"/>
  <c r="E8" i="12" s="1"/>
  <c r="J26" i="12" l="1"/>
  <c r="E16" i="12"/>
  <c r="P13" i="12"/>
  <c r="E13" i="12" s="1"/>
  <c r="P9" i="12"/>
  <c r="U6" i="12"/>
  <c r="U26" i="12" s="1"/>
  <c r="P6" i="12" l="1"/>
  <c r="P26" i="12" s="1"/>
  <c r="E9" i="12"/>
  <c r="V6" i="12"/>
  <c r="V26" i="12" s="1"/>
  <c r="E6" i="12" l="1"/>
  <c r="E26" i="12" s="1"/>
</calcChain>
</file>

<file path=xl/sharedStrings.xml><?xml version="1.0" encoding="utf-8"?>
<sst xmlns="http://schemas.openxmlformats.org/spreadsheetml/2006/main" count="154" uniqueCount="102">
  <si>
    <t>lähetused</t>
  </si>
  <si>
    <t>maksud töötasult</t>
  </si>
  <si>
    <t>töötajate töötasu</t>
  </si>
  <si>
    <t>rahastaja</t>
  </si>
  <si>
    <t>lepinguline töötasu</t>
  </si>
  <si>
    <t>ametnike töötasu</t>
  </si>
  <si>
    <t>tegevusala</t>
  </si>
  <si>
    <t>eelarve liik</t>
  </si>
  <si>
    <t>Kokku tulud</t>
  </si>
  <si>
    <t>Saadav tulu põhitegevuseks</t>
  </si>
  <si>
    <t xml:space="preserve">KOKKU KULUD </t>
  </si>
  <si>
    <t>ürituste korraldamine</t>
  </si>
  <si>
    <t>Struktuuriüksus</t>
  </si>
  <si>
    <t>KOKKU saadud vahendid</t>
  </si>
  <si>
    <t>tööjõukulud</t>
  </si>
  <si>
    <t>koolitused</t>
  </si>
  <si>
    <t>muud maj.kulud</t>
  </si>
  <si>
    <t>erisoodustus</t>
  </si>
  <si>
    <t>ruumide ülalpidamiskulud</t>
  </si>
  <si>
    <t>majandamiskulud</t>
  </si>
  <si>
    <t>Haridusosakond, sh:</t>
  </si>
  <si>
    <t>Kutsehariduskeskus</t>
  </si>
  <si>
    <t>09222</t>
  </si>
  <si>
    <t>HarMin</t>
  </si>
  <si>
    <t>antavad toetused</t>
  </si>
  <si>
    <t>antavad toetused füüsilistele isikutele</t>
  </si>
  <si>
    <t>õppetoetused</t>
  </si>
  <si>
    <t>09220</t>
  </si>
  <si>
    <t>Ettevõtluse osakond</t>
  </si>
  <si>
    <t>04740</t>
  </si>
  <si>
    <t>Saadav tulu investeeringuteks</t>
  </si>
  <si>
    <t>toimetulekutoetus</t>
  </si>
  <si>
    <t>peretoetus</t>
  </si>
  <si>
    <t>hooldajatoetus</t>
  </si>
  <si>
    <t>sotsiaalteenused</t>
  </si>
  <si>
    <t>osakonna ülalpidamine</t>
  </si>
  <si>
    <t>01112</t>
  </si>
  <si>
    <t>kulud inventarile</t>
  </si>
  <si>
    <t>Linnamajanduse osakond</t>
  </si>
  <si>
    <t>05400</t>
  </si>
  <si>
    <t>muud tegevuskulud</t>
  </si>
  <si>
    <t>toitlustamine</t>
  </si>
  <si>
    <t>koolituskulud</t>
  </si>
  <si>
    <t>õppevahendid</t>
  </si>
  <si>
    <t>Linnavarade osakond</t>
  </si>
  <si>
    <t>09800</t>
  </si>
  <si>
    <t>põhivara soetamine</t>
  </si>
  <si>
    <t>SotsMin</t>
  </si>
  <si>
    <t>KOKKU kulud</t>
  </si>
  <si>
    <t>EASA</t>
  </si>
  <si>
    <t>Hipodroomi tn kergliiklustee ehitus</t>
  </si>
  <si>
    <t>Miina Härma Gümnaasium</t>
  </si>
  <si>
    <t>Euroscola on Euroopa Parlamendi noorteprogramm</t>
  </si>
  <si>
    <t>(3500.92)</t>
  </si>
  <si>
    <t>Effective Technology Transfer in Biotechnology (ETTBio) (3500.92)</t>
  </si>
  <si>
    <t xml:space="preserve">Masingu Kool (Riia 10) </t>
  </si>
  <si>
    <t>ettekirjutuste täitmine</t>
  </si>
  <si>
    <t>Anne Noortekeskus</t>
  </si>
  <si>
    <t>08106</t>
  </si>
  <si>
    <t>sotsiaalteenuse müük</t>
  </si>
  <si>
    <t>Laste Turvakodu</t>
  </si>
  <si>
    <t>põhiinventari soetamine</t>
  </si>
  <si>
    <t>Kultuuriosakond, sh:</t>
  </si>
  <si>
    <t>muu vabaaeg ja kultuur</t>
  </si>
  <si>
    <t>08600</t>
  </si>
  <si>
    <t>ARC</t>
  </si>
  <si>
    <t>I Muusikakool</t>
  </si>
  <si>
    <t>08105</t>
  </si>
  <si>
    <t>Lastekunstikool</t>
  </si>
  <si>
    <t>Lille Maja</t>
  </si>
  <si>
    <t>MR</t>
  </si>
  <si>
    <t>ARC, MiR, MR</t>
  </si>
  <si>
    <t>EKulK, MR</t>
  </si>
  <si>
    <t>Raamatukogu</t>
  </si>
  <si>
    <t>08201</t>
  </si>
  <si>
    <t>TöötuK, MR</t>
  </si>
  <si>
    <t>Linnamuuseum</t>
  </si>
  <si>
    <t>08203</t>
  </si>
  <si>
    <t>KultMin, EKulK,MR, MiR</t>
  </si>
  <si>
    <t>osakond, sh:</t>
  </si>
  <si>
    <t>MiR</t>
  </si>
  <si>
    <t>Innove</t>
  </si>
  <si>
    <t>muu haridus</t>
  </si>
  <si>
    <t>Tuluke</t>
  </si>
  <si>
    <t>Metallierialade praktilise õppe kvaliteedi tõstmine</t>
  </si>
  <si>
    <t>Vanemlusprogramm "Imelised aastad"</t>
  </si>
  <si>
    <t>leppetrahv</t>
  </si>
  <si>
    <t>hüvitis</t>
  </si>
  <si>
    <t>Sotsiaal- ja tervishoiu osakond</t>
  </si>
  <si>
    <t>valgusreklaami elekter</t>
  </si>
  <si>
    <t>06400</t>
  </si>
  <si>
    <t>rajatiste hooldus</t>
  </si>
  <si>
    <t>tänavavalgustus</t>
  </si>
  <si>
    <t>kommunaaltulud</t>
  </si>
  <si>
    <t>teed ja tänavad</t>
  </si>
  <si>
    <t>04510</t>
  </si>
  <si>
    <t>Tartu linna 2016. a eelarvesse eelmisest aastast ületulevate vabade vahendite avamine kuluklassifikaatori lõikes (eurodes)</t>
  </si>
  <si>
    <t>Rahandusosakond</t>
  </si>
  <si>
    <t>09602</t>
  </si>
  <si>
    <t>saadud vahendite tagastamine</t>
  </si>
  <si>
    <t>Tartu linna 2016. a eelarvesse saadud sihtotstarbeliste vahendite avamine tulu- ja kuluklassifikaatori lõikes ning vahendite ümberpaigutused (eurodes)</t>
  </si>
  <si>
    <t>09110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</si>
</sst>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11" fillId="0" borderId="2" xfId="1" applyFont="1" applyFill="1" applyBorder="1" applyAlignment="1">
      <alignment horizontal="center"/>
    </xf>
    <xf numFmtId="3" fontId="11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right"/>
    </xf>
    <xf numFmtId="3" fontId="4" fillId="0" borderId="3" xfId="1" applyNumberFormat="1" applyFont="1" applyFill="1" applyBorder="1"/>
    <xf numFmtId="0" fontId="0" fillId="0" borderId="0" xfId="0" applyBorder="1"/>
    <xf numFmtId="0" fontId="6" fillId="0" borderId="3" xfId="0" applyFont="1" applyBorder="1"/>
    <xf numFmtId="3" fontId="4" fillId="0" borderId="3" xfId="1" quotePrefix="1" applyNumberFormat="1" applyFont="1" applyFill="1" applyBorder="1" applyAlignment="1">
      <alignment horizontal="right"/>
    </xf>
    <xf numFmtId="3" fontId="8" fillId="0" borderId="3" xfId="0" applyNumberFormat="1" applyFont="1" applyBorder="1"/>
    <xf numFmtId="0" fontId="13" fillId="0" borderId="0" xfId="0" applyFont="1"/>
    <xf numFmtId="0" fontId="9" fillId="0" borderId="0" xfId="0" quotePrefix="1" applyFont="1"/>
    <xf numFmtId="0" fontId="12" fillId="0" borderId="3" xfId="1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3" fontId="4" fillId="0" borderId="1" xfId="1" quotePrefix="1" applyNumberFormat="1" applyFont="1" applyFill="1" applyBorder="1" applyAlignment="1">
      <alignment horizontal="right"/>
    </xf>
    <xf numFmtId="3" fontId="5" fillId="0" borderId="4" xfId="1" quotePrefix="1" applyNumberFormat="1" applyFont="1" applyFill="1" applyBorder="1" applyAlignment="1">
      <alignment horizontal="right"/>
    </xf>
    <xf numFmtId="3" fontId="0" fillId="0" borderId="0" xfId="0" applyNumberFormat="1"/>
    <xf numFmtId="0" fontId="11" fillId="0" borderId="4" xfId="1" applyFont="1" applyFill="1" applyBorder="1" applyAlignment="1">
      <alignment horizontal="left" wrapText="1"/>
    </xf>
    <xf numFmtId="0" fontId="5" fillId="0" borderId="4" xfId="1" quotePrefix="1" applyFont="1" applyFill="1" applyBorder="1" applyAlignment="1">
      <alignment horizontal="right"/>
    </xf>
    <xf numFmtId="3" fontId="4" fillId="0" borderId="4" xfId="1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5" xfId="1" quotePrefix="1" applyNumberFormat="1" applyFont="1" applyFill="1" applyBorder="1" applyAlignment="1">
      <alignment horizontal="right"/>
    </xf>
    <xf numFmtId="3" fontId="5" fillId="0" borderId="6" xfId="1" quotePrefix="1" applyNumberFormat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left" wrapText="1"/>
    </xf>
    <xf numFmtId="0" fontId="5" fillId="0" borderId="2" xfId="1" quotePrefix="1" applyFont="1" applyFill="1" applyBorder="1" applyAlignment="1">
      <alignment horizontal="right"/>
    </xf>
    <xf numFmtId="3" fontId="4" fillId="0" borderId="2" xfId="1" quotePrefix="1" applyNumberFormat="1" applyFont="1" applyFill="1" applyBorder="1" applyAlignment="1">
      <alignment horizontal="right"/>
    </xf>
    <xf numFmtId="3" fontId="5" fillId="0" borderId="2" xfId="1" quotePrefix="1" applyNumberFormat="1" applyFont="1" applyFill="1" applyBorder="1" applyAlignment="1">
      <alignment horizontal="right"/>
    </xf>
    <xf numFmtId="3" fontId="4" fillId="0" borderId="6" xfId="1" quotePrefix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left" wrapText="1"/>
    </xf>
    <xf numFmtId="0" fontId="5" fillId="0" borderId="1" xfId="1" quotePrefix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center"/>
    </xf>
    <xf numFmtId="3" fontId="5" fillId="0" borderId="3" xfId="1" quotePrefix="1" applyNumberFormat="1" applyFont="1" applyFill="1" applyBorder="1" applyAlignment="1">
      <alignment horizontal="right"/>
    </xf>
    <xf numFmtId="3" fontId="14" fillId="0" borderId="3" xfId="1" quotePrefix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left" wrapText="1"/>
    </xf>
    <xf numFmtId="0" fontId="5" fillId="0" borderId="6" xfId="1" quotePrefix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/>
    </xf>
    <xf numFmtId="3" fontId="5" fillId="0" borderId="9" xfId="1" quotePrefix="1" applyNumberFormat="1" applyFont="1" applyFill="1" applyBorder="1" applyAlignment="1">
      <alignment horizontal="right"/>
    </xf>
    <xf numFmtId="3" fontId="5" fillId="0" borderId="10" xfId="1" quotePrefix="1" applyNumberFormat="1" applyFont="1" applyFill="1" applyBorder="1" applyAlignment="1">
      <alignment horizontal="right"/>
    </xf>
    <xf numFmtId="3" fontId="4" fillId="0" borderId="10" xfId="1" applyNumberFormat="1" applyFont="1" applyFill="1" applyBorder="1"/>
    <xf numFmtId="3" fontId="5" fillId="0" borderId="3" xfId="1" quotePrefix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 wrapText="1"/>
    </xf>
    <xf numFmtId="3" fontId="5" fillId="0" borderId="6" xfId="1" applyNumberFormat="1" applyFont="1" applyFill="1" applyBorder="1"/>
    <xf numFmtId="3" fontId="5" fillId="0" borderId="6" xfId="1" applyNumberFormat="1" applyFont="1" applyFill="1" applyBorder="1" applyAlignment="1">
      <alignment horizontal="center" wrapText="1"/>
    </xf>
    <xf numFmtId="3" fontId="4" fillId="0" borderId="6" xfId="1" applyNumberFormat="1" applyFont="1" applyFill="1" applyBorder="1"/>
    <xf numFmtId="3" fontId="5" fillId="0" borderId="3" xfId="1" applyNumberFormat="1" applyFont="1" applyFill="1" applyBorder="1"/>
    <xf numFmtId="0" fontId="5" fillId="0" borderId="5" xfId="1" quotePrefix="1" applyFont="1" applyFill="1" applyBorder="1" applyAlignment="1">
      <alignment horizontal="right"/>
    </xf>
    <xf numFmtId="3" fontId="4" fillId="0" borderId="11" xfId="1" quotePrefix="1" applyNumberFormat="1" applyFont="1" applyFill="1" applyBorder="1" applyAlignment="1">
      <alignment horizontal="right"/>
    </xf>
    <xf numFmtId="3" fontId="5" fillId="0" borderId="11" xfId="1" quotePrefix="1" applyNumberFormat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center" wrapText="1"/>
    </xf>
    <xf numFmtId="3" fontId="5" fillId="0" borderId="2" xfId="1" quotePrefix="1" applyNumberFormat="1" applyFont="1" applyFill="1" applyBorder="1" applyAlignment="1">
      <alignment horizontal="center" wrapText="1"/>
    </xf>
    <xf numFmtId="3" fontId="4" fillId="0" borderId="1" xfId="1" quotePrefix="1" applyNumberFormat="1" applyFont="1" applyFill="1" applyBorder="1" applyAlignment="1">
      <alignment horizontal="right" wrapText="1"/>
    </xf>
    <xf numFmtId="3" fontId="4" fillId="0" borderId="3" xfId="1" quotePrefix="1" applyNumberFormat="1" applyFont="1" applyFill="1" applyBorder="1" applyAlignment="1">
      <alignment horizontal="right" wrapText="1"/>
    </xf>
    <xf numFmtId="3" fontId="8" fillId="0" borderId="3" xfId="0" applyNumberFormat="1" applyFont="1" applyBorder="1" applyAlignment="1">
      <alignment wrapText="1"/>
    </xf>
    <xf numFmtId="3" fontId="5" fillId="0" borderId="6" xfId="1" quotePrefix="1" applyNumberFormat="1" applyFont="1" applyFill="1" applyBorder="1" applyAlignment="1">
      <alignment horizontal="center" wrapText="1"/>
    </xf>
    <xf numFmtId="3" fontId="4" fillId="0" borderId="11" xfId="1" applyNumberFormat="1" applyFont="1" applyFill="1" applyBorder="1"/>
    <xf numFmtId="3" fontId="4" fillId="0" borderId="9" xfId="1" quotePrefix="1" applyNumberFormat="1" applyFont="1" applyFill="1" applyBorder="1" applyAlignment="1">
      <alignment horizontal="right"/>
    </xf>
    <xf numFmtId="0" fontId="5" fillId="0" borderId="3" xfId="1" quotePrefix="1" applyFont="1" applyFill="1" applyBorder="1" applyAlignment="1">
      <alignment horizontal="right"/>
    </xf>
    <xf numFmtId="3" fontId="5" fillId="0" borderId="4" xfId="1" quotePrefix="1" applyNumberFormat="1" applyFont="1" applyFill="1" applyBorder="1" applyAlignment="1">
      <alignment horizontal="center"/>
    </xf>
    <xf numFmtId="3" fontId="5" fillId="0" borderId="6" xfId="1" quotePrefix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4" xfId="1" applyNumberFormat="1" applyFont="1" applyFill="1" applyBorder="1" applyAlignment="1">
      <alignment horizontal="center" wrapText="1"/>
    </xf>
    <xf numFmtId="3" fontId="5" fillId="0" borderId="4" xfId="1" applyNumberFormat="1" applyFont="1" applyFill="1" applyBorder="1"/>
    <xf numFmtId="3" fontId="4" fillId="0" borderId="12" xfId="1" quotePrefix="1" applyNumberFormat="1" applyFont="1" applyFill="1" applyBorder="1" applyAlignment="1">
      <alignment horizontal="right"/>
    </xf>
    <xf numFmtId="3" fontId="5" fillId="0" borderId="12" xfId="1" quotePrefix="1" applyNumberFormat="1" applyFont="1" applyFill="1" applyBorder="1" applyAlignment="1">
      <alignment horizontal="right"/>
    </xf>
    <xf numFmtId="3" fontId="4" fillId="0" borderId="5" xfId="1" applyNumberFormat="1" applyFont="1" applyFill="1" applyBorder="1"/>
    <xf numFmtId="3" fontId="5" fillId="0" borderId="5" xfId="1" applyNumberFormat="1" applyFont="1" applyFill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right" wrapText="1"/>
    </xf>
    <xf numFmtId="3" fontId="5" fillId="0" borderId="13" xfId="1" quotePrefix="1" applyNumberFormat="1" applyFont="1" applyFill="1" applyBorder="1" applyAlignment="1">
      <alignment horizontal="right"/>
    </xf>
    <xf numFmtId="3" fontId="4" fillId="0" borderId="13" xfId="1" applyNumberFormat="1" applyFont="1" applyFill="1" applyBorder="1"/>
    <xf numFmtId="3" fontId="4" fillId="0" borderId="13" xfId="1" quotePrefix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 wrapText="1"/>
    </xf>
    <xf numFmtId="1" fontId="5" fillId="0" borderId="5" xfId="1" applyNumberFormat="1" applyFont="1" applyFill="1" applyBorder="1" applyAlignment="1">
      <alignment horizontal="center" wrapText="1"/>
    </xf>
    <xf numFmtId="3" fontId="5" fillId="0" borderId="5" xfId="1" quotePrefix="1" applyNumberFormat="1" applyFont="1" applyFill="1" applyBorder="1" applyAlignment="1">
      <alignment horizontal="right"/>
    </xf>
  </cellXfs>
  <cellStyles count="10">
    <cellStyle name="Comma 2" xfId="2"/>
    <cellStyle name="Comma 2 2" xfId="6"/>
    <cellStyle name="Comma 3" xfId="3"/>
    <cellStyle name="Comma 4" xfId="4"/>
    <cellStyle name="Comma 5" xfId="5"/>
    <cellStyle name="Koma 2" xfId="9"/>
    <cellStyle name="Normaallaad" xfId="0" builtinId="0"/>
    <cellStyle name="Normaallaad 2" xfId="7"/>
    <cellStyle name="Normaallaad 3" xfId="8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pane xSplit="2" ySplit="6" topLeftCell="C13" activePane="bottomRight" state="frozen"/>
      <selection pane="topRight" activeCell="D1" sqref="D1"/>
      <selection pane="bottomLeft" activeCell="A7" sqref="A7"/>
      <selection pane="bottomRight" activeCell="AM16" sqref="AM16"/>
    </sheetView>
  </sheetViews>
  <sheetFormatPr defaultRowHeight="15" x14ac:dyDescent="0.25"/>
  <cols>
    <col min="1" max="1" width="26.140625" style="1" customWidth="1"/>
    <col min="2" max="2" width="6" style="1" bestFit="1" customWidth="1"/>
    <col min="3" max="3" width="6" style="1" hidden="1" customWidth="1"/>
    <col min="4" max="4" width="14.42578125" style="1" hidden="1" customWidth="1"/>
    <col min="5" max="5" width="8.85546875" style="1" bestFit="1" customWidth="1"/>
    <col min="6" max="6" width="8.85546875" style="1" customWidth="1"/>
    <col min="7" max="7" width="8.140625" style="1" customWidth="1"/>
    <col min="8" max="9" width="8.140625" style="1" hidden="1" customWidth="1"/>
    <col min="10" max="10" width="8.85546875" style="1" hidden="1" customWidth="1"/>
    <col min="11" max="15" width="8.140625" style="1" hidden="1" customWidth="1"/>
    <col min="16" max="16" width="8.140625" style="1" customWidth="1"/>
    <col min="17" max="17" width="7.42578125" style="1" hidden="1" customWidth="1"/>
    <col min="18" max="21" width="6.42578125" style="1" hidden="1" customWidth="1"/>
    <col min="22" max="22" width="7.42578125" style="1" bestFit="1" customWidth="1"/>
    <col min="23" max="23" width="6.42578125" style="1" hidden="1" customWidth="1"/>
    <col min="24" max="24" width="5.42578125" style="1" hidden="1" customWidth="1"/>
    <col min="25" max="26" width="6.42578125" style="1" hidden="1" customWidth="1"/>
    <col min="27" max="28" width="7.140625" style="1" hidden="1" customWidth="1"/>
    <col min="29" max="32" width="6.42578125" style="1" hidden="1" customWidth="1"/>
    <col min="33" max="34" width="7.42578125" style="1" hidden="1" customWidth="1"/>
    <col min="35" max="35" width="6.42578125" style="1" hidden="1" customWidth="1"/>
    <col min="36" max="16384" width="9.140625" style="1"/>
  </cols>
  <sheetData>
    <row r="1" spans="1: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9" ht="34.5" customHeight="1" x14ac:dyDescent="0.25">
      <c r="A2" s="83" t="s">
        <v>96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9" ht="104.25" customHeight="1" x14ac:dyDescent="0.25">
      <c r="A4" s="5" t="s">
        <v>12</v>
      </c>
      <c r="B4" s="6" t="s">
        <v>6</v>
      </c>
      <c r="C4" s="6" t="s">
        <v>7</v>
      </c>
      <c r="D4" s="9" t="s">
        <v>3</v>
      </c>
      <c r="E4" s="9" t="s">
        <v>10</v>
      </c>
      <c r="F4" s="8" t="s">
        <v>99</v>
      </c>
      <c r="G4" s="8" t="s">
        <v>46</v>
      </c>
      <c r="H4" s="8" t="s">
        <v>46</v>
      </c>
      <c r="I4" s="8" t="s">
        <v>61</v>
      </c>
      <c r="J4" s="8" t="s">
        <v>25</v>
      </c>
      <c r="K4" s="8" t="s">
        <v>26</v>
      </c>
      <c r="L4" s="8" t="s">
        <v>31</v>
      </c>
      <c r="M4" s="8" t="s">
        <v>32</v>
      </c>
      <c r="N4" s="8" t="s">
        <v>33</v>
      </c>
      <c r="O4" s="8" t="s">
        <v>24</v>
      </c>
      <c r="P4" s="8" t="s">
        <v>14</v>
      </c>
      <c r="Q4" s="2" t="s">
        <v>5</v>
      </c>
      <c r="R4" s="2" t="s">
        <v>2</v>
      </c>
      <c r="S4" s="2" t="s">
        <v>4</v>
      </c>
      <c r="T4" s="2" t="s">
        <v>17</v>
      </c>
      <c r="U4" s="2" t="s">
        <v>1</v>
      </c>
      <c r="V4" s="8" t="s">
        <v>19</v>
      </c>
      <c r="W4" s="8"/>
      <c r="X4" s="8" t="s">
        <v>0</v>
      </c>
      <c r="Y4" s="8" t="s">
        <v>15</v>
      </c>
      <c r="Z4" s="8" t="s">
        <v>42</v>
      </c>
      <c r="AA4" s="8" t="s">
        <v>18</v>
      </c>
      <c r="AB4" s="8" t="s">
        <v>91</v>
      </c>
      <c r="AC4" s="8" t="s">
        <v>37</v>
      </c>
      <c r="AD4" s="8" t="s">
        <v>41</v>
      </c>
      <c r="AE4" s="8" t="s">
        <v>43</v>
      </c>
      <c r="AF4" s="8" t="s">
        <v>11</v>
      </c>
      <c r="AG4" s="8" t="s">
        <v>34</v>
      </c>
      <c r="AH4" s="8" t="s">
        <v>16</v>
      </c>
      <c r="AI4" s="9" t="s">
        <v>40</v>
      </c>
    </row>
    <row r="5" spans="1:39" ht="15.75" thickBot="1" x14ac:dyDescent="0.3">
      <c r="A5" s="10"/>
      <c r="B5" s="11"/>
      <c r="C5" s="11"/>
      <c r="D5" s="12"/>
      <c r="E5" s="12"/>
      <c r="F5" s="12">
        <v>3500</v>
      </c>
      <c r="G5" s="12">
        <v>15</v>
      </c>
      <c r="H5" s="12">
        <v>1551</v>
      </c>
      <c r="I5" s="12">
        <v>1556</v>
      </c>
      <c r="J5" s="12">
        <v>41</v>
      </c>
      <c r="K5" s="12">
        <v>4134</v>
      </c>
      <c r="L5" s="12">
        <v>4131</v>
      </c>
      <c r="M5" s="12">
        <v>4130</v>
      </c>
      <c r="N5" s="12">
        <v>4137</v>
      </c>
      <c r="O5" s="12">
        <v>45</v>
      </c>
      <c r="P5" s="12">
        <v>50</v>
      </c>
      <c r="Q5" s="3">
        <v>5001</v>
      </c>
      <c r="R5" s="3">
        <v>5002</v>
      </c>
      <c r="S5" s="3">
        <v>5005</v>
      </c>
      <c r="T5" s="3">
        <v>505</v>
      </c>
      <c r="U5" s="3">
        <v>506</v>
      </c>
      <c r="V5" s="12">
        <v>55</v>
      </c>
      <c r="W5" s="12">
        <v>5500</v>
      </c>
      <c r="X5" s="12">
        <v>5503</v>
      </c>
      <c r="Y5" s="12">
        <v>5504</v>
      </c>
      <c r="Z5" s="12">
        <v>5505</v>
      </c>
      <c r="AA5" s="12">
        <v>5511</v>
      </c>
      <c r="AB5" s="12">
        <v>5512</v>
      </c>
      <c r="AC5" s="12">
        <v>5515</v>
      </c>
      <c r="AD5" s="12">
        <v>5521</v>
      </c>
      <c r="AE5" s="12">
        <v>5524</v>
      </c>
      <c r="AF5" s="12">
        <v>5525</v>
      </c>
      <c r="AG5" s="12">
        <v>5526</v>
      </c>
      <c r="AH5" s="12">
        <v>5540</v>
      </c>
      <c r="AI5" s="48">
        <v>608</v>
      </c>
    </row>
    <row r="6" spans="1:39" ht="15.75" thickBot="1" x14ac:dyDescent="0.3">
      <c r="A6" s="21" t="s">
        <v>62</v>
      </c>
      <c r="B6" s="13"/>
      <c r="C6" s="13"/>
      <c r="D6" s="17"/>
      <c r="E6" s="17">
        <f t="shared" ref="E6:AI6" si="0">SUM(E7:E13)</f>
        <v>31390</v>
      </c>
      <c r="F6" s="17"/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1275</v>
      </c>
      <c r="Q6" s="17">
        <f t="shared" si="0"/>
        <v>0</v>
      </c>
      <c r="R6" s="17">
        <f t="shared" si="0"/>
        <v>952</v>
      </c>
      <c r="S6" s="17">
        <f t="shared" si="0"/>
        <v>0</v>
      </c>
      <c r="T6" s="17">
        <f t="shared" si="0"/>
        <v>0</v>
      </c>
      <c r="U6" s="17">
        <f t="shared" si="0"/>
        <v>323</v>
      </c>
      <c r="V6" s="17">
        <f t="shared" si="0"/>
        <v>30115</v>
      </c>
      <c r="W6" s="17">
        <f t="shared" si="0"/>
        <v>0</v>
      </c>
      <c r="X6" s="17">
        <f t="shared" si="0"/>
        <v>0</v>
      </c>
      <c r="Y6" s="17">
        <f t="shared" si="0"/>
        <v>1567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28548</v>
      </c>
      <c r="AG6" s="17">
        <f t="shared" si="0"/>
        <v>0</v>
      </c>
      <c r="AH6" s="17">
        <f t="shared" si="0"/>
        <v>0</v>
      </c>
      <c r="AI6" s="17">
        <f t="shared" si="0"/>
        <v>0</v>
      </c>
    </row>
    <row r="7" spans="1:39" x14ac:dyDescent="0.25">
      <c r="A7" s="34" t="s">
        <v>66</v>
      </c>
      <c r="B7" s="62" t="s">
        <v>67</v>
      </c>
      <c r="C7" s="62">
        <v>25</v>
      </c>
      <c r="D7" s="70" t="s">
        <v>72</v>
      </c>
      <c r="E7" s="38">
        <f>SUM(P7,G7,J7,O7,V7,AI7)</f>
        <v>540</v>
      </c>
      <c r="F7" s="38"/>
      <c r="G7" s="32">
        <f t="shared" ref="G7:G22" si="1">SUM(H7:I7)</f>
        <v>0</v>
      </c>
      <c r="H7" s="32"/>
      <c r="I7" s="32"/>
      <c r="J7" s="38">
        <f t="shared" ref="J7" si="2">K7+SUM(K7:N7)</f>
        <v>0</v>
      </c>
      <c r="K7" s="32"/>
      <c r="L7" s="32"/>
      <c r="M7" s="32"/>
      <c r="N7" s="32"/>
      <c r="O7" s="32"/>
      <c r="P7" s="38">
        <f t="shared" ref="P7" si="3">SUM(Q7:U7)</f>
        <v>0</v>
      </c>
      <c r="Q7" s="32"/>
      <c r="R7" s="32"/>
      <c r="S7" s="32"/>
      <c r="T7" s="32"/>
      <c r="U7" s="32"/>
      <c r="V7" s="38">
        <f t="shared" ref="V7:V12" si="4">SUM(W7:AH7)</f>
        <v>540</v>
      </c>
      <c r="W7" s="32"/>
      <c r="X7" s="32"/>
      <c r="Y7" s="32"/>
      <c r="Z7" s="32"/>
      <c r="AA7" s="32"/>
      <c r="AB7" s="32"/>
      <c r="AC7" s="32"/>
      <c r="AD7" s="32"/>
      <c r="AE7" s="32"/>
      <c r="AF7" s="32">
        <v>540</v>
      </c>
      <c r="AG7" s="32"/>
      <c r="AH7" s="32"/>
      <c r="AI7" s="38"/>
    </row>
    <row r="8" spans="1:39" x14ac:dyDescent="0.25">
      <c r="A8" s="39" t="s">
        <v>68</v>
      </c>
      <c r="B8" s="40" t="s">
        <v>67</v>
      </c>
      <c r="C8" s="40">
        <v>25</v>
      </c>
      <c r="D8" s="65" t="s">
        <v>70</v>
      </c>
      <c r="E8" s="23">
        <f>SUM(P8,G8,J8,O8,V8,AI8)</f>
        <v>5</v>
      </c>
      <c r="F8" s="23"/>
      <c r="G8" s="33">
        <f t="shared" si="1"/>
        <v>0</v>
      </c>
      <c r="H8" s="33"/>
      <c r="I8" s="33"/>
      <c r="J8" s="23">
        <f t="shared" ref="J8:J15" si="5">K8+SUM(K8:N8)</f>
        <v>0</v>
      </c>
      <c r="K8" s="33"/>
      <c r="L8" s="33"/>
      <c r="M8" s="33"/>
      <c r="N8" s="33"/>
      <c r="O8" s="33"/>
      <c r="P8" s="23">
        <f t="shared" ref="P8:P15" si="6">SUM(Q8:U8)</f>
        <v>0</v>
      </c>
      <c r="Q8" s="33"/>
      <c r="R8" s="33"/>
      <c r="S8" s="33"/>
      <c r="T8" s="33"/>
      <c r="U8" s="33"/>
      <c r="V8" s="23">
        <f t="shared" si="4"/>
        <v>5</v>
      </c>
      <c r="W8" s="33"/>
      <c r="X8" s="33"/>
      <c r="Y8" s="33"/>
      <c r="Z8" s="33"/>
      <c r="AA8" s="33"/>
      <c r="AB8" s="33"/>
      <c r="AC8" s="33"/>
      <c r="AD8" s="33"/>
      <c r="AE8" s="33"/>
      <c r="AF8" s="33">
        <v>5</v>
      </c>
      <c r="AG8" s="33"/>
      <c r="AH8" s="33"/>
      <c r="AI8" s="23"/>
    </row>
    <row r="9" spans="1:39" x14ac:dyDescent="0.25">
      <c r="A9" s="39" t="s">
        <v>69</v>
      </c>
      <c r="B9" s="40" t="s">
        <v>58</v>
      </c>
      <c r="C9" s="40">
        <v>25</v>
      </c>
      <c r="D9" s="65" t="s">
        <v>71</v>
      </c>
      <c r="E9" s="23">
        <f>SUM(P9,G9,J9,O9,V9,AI9)</f>
        <v>11473</v>
      </c>
      <c r="F9" s="23"/>
      <c r="G9" s="33">
        <f t="shared" si="1"/>
        <v>0</v>
      </c>
      <c r="H9" s="33"/>
      <c r="I9" s="33"/>
      <c r="J9" s="23">
        <f t="shared" si="5"/>
        <v>0</v>
      </c>
      <c r="K9" s="33"/>
      <c r="L9" s="33"/>
      <c r="M9" s="33"/>
      <c r="N9" s="33"/>
      <c r="O9" s="33"/>
      <c r="P9" s="23">
        <f t="shared" si="6"/>
        <v>602</v>
      </c>
      <c r="Q9" s="33"/>
      <c r="R9" s="33">
        <v>450</v>
      </c>
      <c r="S9" s="33"/>
      <c r="T9" s="33"/>
      <c r="U9" s="33">
        <v>152</v>
      </c>
      <c r="V9" s="23">
        <f t="shared" si="4"/>
        <v>10871</v>
      </c>
      <c r="W9" s="33"/>
      <c r="X9" s="33"/>
      <c r="Y9" s="33"/>
      <c r="Z9" s="33"/>
      <c r="AA9" s="33"/>
      <c r="AB9" s="33"/>
      <c r="AC9" s="33"/>
      <c r="AD9" s="33"/>
      <c r="AE9" s="33"/>
      <c r="AF9" s="33">
        <f>6260+3256+1355</f>
        <v>10871</v>
      </c>
      <c r="AG9" s="33"/>
      <c r="AH9" s="33"/>
      <c r="AI9" s="23"/>
    </row>
    <row r="10" spans="1:39" x14ac:dyDescent="0.25">
      <c r="A10" s="39" t="s">
        <v>57</v>
      </c>
      <c r="B10" s="35" t="s">
        <v>58</v>
      </c>
      <c r="C10" s="35">
        <v>25</v>
      </c>
      <c r="D10" s="66" t="s">
        <v>70</v>
      </c>
      <c r="E10" s="23">
        <f t="shared" ref="E10:E11" si="7">SUM(P10,G10,J10,O10,V10,AI10)</f>
        <v>1089</v>
      </c>
      <c r="F10" s="23"/>
      <c r="G10" s="33">
        <f t="shared" ref="G10:G11" si="8">SUM(H10:I10)</f>
        <v>0</v>
      </c>
      <c r="H10" s="33"/>
      <c r="I10" s="33"/>
      <c r="J10" s="23">
        <f t="shared" ref="J10:J11" si="9">K10+SUM(K10:N10)</f>
        <v>0</v>
      </c>
      <c r="K10" s="33"/>
      <c r="L10" s="33"/>
      <c r="M10" s="33"/>
      <c r="N10" s="33"/>
      <c r="O10" s="33"/>
      <c r="P10" s="23">
        <f t="shared" ref="P10:P11" si="10">SUM(Q10:U10)</f>
        <v>299</v>
      </c>
      <c r="Q10" s="33"/>
      <c r="R10" s="33">
        <v>223</v>
      </c>
      <c r="S10" s="33"/>
      <c r="T10" s="33"/>
      <c r="U10" s="33">
        <v>76</v>
      </c>
      <c r="V10" s="23">
        <f t="shared" ref="V10:V11" si="11">SUM(W10:AH10)</f>
        <v>790</v>
      </c>
      <c r="W10" s="37"/>
      <c r="X10" s="37"/>
      <c r="Y10" s="37"/>
      <c r="Z10" s="37"/>
      <c r="AA10" s="37"/>
      <c r="AB10" s="37"/>
      <c r="AC10" s="37"/>
      <c r="AD10" s="37"/>
      <c r="AE10" s="37"/>
      <c r="AF10" s="37">
        <v>790</v>
      </c>
      <c r="AG10" s="37"/>
      <c r="AH10" s="37"/>
      <c r="AI10" s="36"/>
    </row>
    <row r="11" spans="1:39" x14ac:dyDescent="0.25">
      <c r="A11" s="39" t="s">
        <v>73</v>
      </c>
      <c r="B11" s="35" t="s">
        <v>74</v>
      </c>
      <c r="C11" s="35">
        <v>25</v>
      </c>
      <c r="D11" s="66" t="s">
        <v>75</v>
      </c>
      <c r="E11" s="23">
        <f t="shared" si="7"/>
        <v>1280</v>
      </c>
      <c r="F11" s="23"/>
      <c r="G11" s="33">
        <f t="shared" si="8"/>
        <v>0</v>
      </c>
      <c r="H11" s="33"/>
      <c r="I11" s="33"/>
      <c r="J11" s="23">
        <f t="shared" si="9"/>
        <v>0</v>
      </c>
      <c r="K11" s="33"/>
      <c r="L11" s="33"/>
      <c r="M11" s="33"/>
      <c r="N11" s="33"/>
      <c r="O11" s="33"/>
      <c r="P11" s="23">
        <f t="shared" si="10"/>
        <v>374</v>
      </c>
      <c r="Q11" s="33"/>
      <c r="R11" s="33">
        <v>279</v>
      </c>
      <c r="S11" s="33"/>
      <c r="T11" s="33"/>
      <c r="U11" s="33">
        <v>95</v>
      </c>
      <c r="V11" s="23">
        <f t="shared" si="11"/>
        <v>906</v>
      </c>
      <c r="W11" s="37"/>
      <c r="X11" s="37"/>
      <c r="Y11" s="37"/>
      <c r="Z11" s="37"/>
      <c r="AA11" s="37"/>
      <c r="AB11" s="37"/>
      <c r="AC11" s="37"/>
      <c r="AD11" s="37"/>
      <c r="AE11" s="37"/>
      <c r="AF11" s="37">
        <v>906</v>
      </c>
      <c r="AG11" s="37"/>
      <c r="AH11" s="37"/>
      <c r="AI11" s="36"/>
    </row>
    <row r="12" spans="1:39" ht="26.25" x14ac:dyDescent="0.25">
      <c r="A12" s="39" t="s">
        <v>76</v>
      </c>
      <c r="B12" s="35" t="s">
        <v>77</v>
      </c>
      <c r="C12" s="35">
        <v>25</v>
      </c>
      <c r="D12" s="66" t="s">
        <v>78</v>
      </c>
      <c r="E12" s="23">
        <f t="shared" ref="E12:E22" si="12">SUM(P12,G12,J12,O12,V12,AI12)</f>
        <v>11038</v>
      </c>
      <c r="F12" s="23"/>
      <c r="G12" s="33">
        <f t="shared" si="1"/>
        <v>0</v>
      </c>
      <c r="H12" s="37"/>
      <c r="I12" s="37"/>
      <c r="J12" s="23">
        <f t="shared" ref="J12" si="13">K12+SUM(K12:N12)</f>
        <v>0</v>
      </c>
      <c r="K12" s="37"/>
      <c r="L12" s="37"/>
      <c r="M12" s="37"/>
      <c r="N12" s="37"/>
      <c r="O12" s="37"/>
      <c r="P12" s="36">
        <f t="shared" ref="P12" si="14">SUM(Q12:U12)</f>
        <v>0</v>
      </c>
      <c r="Q12" s="37"/>
      <c r="R12" s="37"/>
      <c r="S12" s="37"/>
      <c r="T12" s="37"/>
      <c r="U12" s="37"/>
      <c r="V12" s="23">
        <f t="shared" si="4"/>
        <v>11038</v>
      </c>
      <c r="W12" s="37"/>
      <c r="X12" s="37"/>
      <c r="Y12" s="37"/>
      <c r="Z12" s="37"/>
      <c r="AA12" s="37"/>
      <c r="AB12" s="37"/>
      <c r="AC12" s="37"/>
      <c r="AD12" s="37"/>
      <c r="AE12" s="37"/>
      <c r="AF12" s="37">
        <f>1097+1200+1500+4760+2481</f>
        <v>11038</v>
      </c>
      <c r="AG12" s="37"/>
      <c r="AH12" s="37"/>
      <c r="AI12" s="36"/>
    </row>
    <row r="13" spans="1:39" x14ac:dyDescent="0.25">
      <c r="A13" s="39" t="s">
        <v>79</v>
      </c>
      <c r="B13" s="35"/>
      <c r="C13" s="35"/>
      <c r="D13" s="67"/>
      <c r="E13" s="23">
        <f t="shared" si="12"/>
        <v>5965</v>
      </c>
      <c r="F13" s="23"/>
      <c r="G13" s="33">
        <f t="shared" si="1"/>
        <v>0</v>
      </c>
      <c r="H13" s="23"/>
      <c r="I13" s="23"/>
      <c r="J13" s="23">
        <f t="shared" ref="J13:AI13" si="15">SUM(J14:J15)</f>
        <v>0</v>
      </c>
      <c r="K13" s="23">
        <f t="shared" si="15"/>
        <v>0</v>
      </c>
      <c r="L13" s="23">
        <f t="shared" si="15"/>
        <v>0</v>
      </c>
      <c r="M13" s="23">
        <f t="shared" si="15"/>
        <v>0</v>
      </c>
      <c r="N13" s="23">
        <f t="shared" si="15"/>
        <v>0</v>
      </c>
      <c r="O13" s="23">
        <f t="shared" si="15"/>
        <v>0</v>
      </c>
      <c r="P13" s="23">
        <f t="shared" si="15"/>
        <v>0</v>
      </c>
      <c r="Q13" s="23">
        <f t="shared" si="15"/>
        <v>0</v>
      </c>
      <c r="R13" s="23">
        <f t="shared" si="15"/>
        <v>0</v>
      </c>
      <c r="S13" s="23">
        <f t="shared" si="15"/>
        <v>0</v>
      </c>
      <c r="T13" s="23">
        <f t="shared" si="15"/>
        <v>0</v>
      </c>
      <c r="U13" s="23">
        <f t="shared" si="15"/>
        <v>0</v>
      </c>
      <c r="V13" s="23">
        <f t="shared" si="15"/>
        <v>5965</v>
      </c>
      <c r="W13" s="23">
        <f t="shared" si="15"/>
        <v>0</v>
      </c>
      <c r="X13" s="23">
        <f t="shared" si="15"/>
        <v>0</v>
      </c>
      <c r="Y13" s="23">
        <f t="shared" si="15"/>
        <v>1567</v>
      </c>
      <c r="Z13" s="23">
        <f t="shared" si="15"/>
        <v>0</v>
      </c>
      <c r="AA13" s="23">
        <f t="shared" si="15"/>
        <v>0</v>
      </c>
      <c r="AB13" s="23">
        <f t="shared" si="15"/>
        <v>0</v>
      </c>
      <c r="AC13" s="23">
        <f t="shared" si="15"/>
        <v>0</v>
      </c>
      <c r="AD13" s="23">
        <f t="shared" si="15"/>
        <v>0</v>
      </c>
      <c r="AE13" s="23">
        <f t="shared" si="15"/>
        <v>0</v>
      </c>
      <c r="AF13" s="23">
        <f t="shared" si="15"/>
        <v>4398</v>
      </c>
      <c r="AG13" s="23">
        <f t="shared" si="15"/>
        <v>0</v>
      </c>
      <c r="AH13" s="23">
        <f t="shared" si="15"/>
        <v>0</v>
      </c>
      <c r="AI13" s="23">
        <f t="shared" si="15"/>
        <v>0</v>
      </c>
    </row>
    <row r="14" spans="1:39" x14ac:dyDescent="0.25">
      <c r="A14" s="47" t="s">
        <v>63</v>
      </c>
      <c r="B14" s="35" t="s">
        <v>64</v>
      </c>
      <c r="C14" s="35">
        <v>25</v>
      </c>
      <c r="D14" s="66" t="s">
        <v>65</v>
      </c>
      <c r="E14" s="23">
        <f t="shared" si="12"/>
        <v>4398</v>
      </c>
      <c r="F14" s="23"/>
      <c r="G14" s="33">
        <f t="shared" si="1"/>
        <v>0</v>
      </c>
      <c r="H14" s="37"/>
      <c r="I14" s="37"/>
      <c r="J14" s="23">
        <f t="shared" si="5"/>
        <v>0</v>
      </c>
      <c r="K14" s="37"/>
      <c r="L14" s="37"/>
      <c r="M14" s="37"/>
      <c r="N14" s="37"/>
      <c r="O14" s="37"/>
      <c r="P14" s="36">
        <f t="shared" si="6"/>
        <v>0</v>
      </c>
      <c r="Q14" s="37"/>
      <c r="R14" s="37"/>
      <c r="S14" s="37"/>
      <c r="T14" s="37"/>
      <c r="U14" s="37"/>
      <c r="V14" s="36">
        <f>SUM(W14:AH14)</f>
        <v>4398</v>
      </c>
      <c r="W14" s="37"/>
      <c r="X14" s="37"/>
      <c r="Y14" s="37"/>
      <c r="Z14" s="37"/>
      <c r="AA14" s="37"/>
      <c r="AB14" s="37"/>
      <c r="AC14" s="37"/>
      <c r="AD14" s="37"/>
      <c r="AE14" s="37"/>
      <c r="AF14" s="37">
        <v>4398</v>
      </c>
      <c r="AG14" s="37"/>
      <c r="AH14" s="37"/>
      <c r="AI14" s="36"/>
    </row>
    <row r="15" spans="1:39" ht="15.75" thickBot="1" x14ac:dyDescent="0.3">
      <c r="A15" s="47" t="s">
        <v>35</v>
      </c>
      <c r="B15" s="35" t="s">
        <v>36</v>
      </c>
      <c r="C15" s="35">
        <v>25</v>
      </c>
      <c r="D15" s="66" t="s">
        <v>70</v>
      </c>
      <c r="E15" s="23">
        <f t="shared" si="12"/>
        <v>1567</v>
      </c>
      <c r="F15" s="23"/>
      <c r="G15" s="33">
        <f t="shared" si="1"/>
        <v>0</v>
      </c>
      <c r="H15" s="37"/>
      <c r="I15" s="37"/>
      <c r="J15" s="23">
        <f t="shared" si="5"/>
        <v>0</v>
      </c>
      <c r="K15" s="37"/>
      <c r="L15" s="37"/>
      <c r="M15" s="37"/>
      <c r="N15" s="37"/>
      <c r="O15" s="37"/>
      <c r="P15" s="36">
        <f t="shared" si="6"/>
        <v>0</v>
      </c>
      <c r="Q15" s="37"/>
      <c r="R15" s="37"/>
      <c r="S15" s="37"/>
      <c r="T15" s="37"/>
      <c r="U15" s="37"/>
      <c r="V15" s="36">
        <f t="shared" ref="V15:V18" si="16">SUM(W15:AH15)</f>
        <v>1567</v>
      </c>
      <c r="W15" s="37"/>
      <c r="X15" s="37"/>
      <c r="Y15" s="37">
        <v>1567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6"/>
    </row>
    <row r="16" spans="1:39" ht="30" thickBot="1" x14ac:dyDescent="0.3">
      <c r="A16" s="21" t="s">
        <v>88</v>
      </c>
      <c r="B16" s="13"/>
      <c r="C16" s="13"/>
      <c r="D16" s="68"/>
      <c r="E16" s="28">
        <f t="shared" si="12"/>
        <v>9272</v>
      </c>
      <c r="F16" s="79"/>
      <c r="G16" s="17">
        <f t="shared" ref="G16:U16" si="17">SUM(G17:G18)</f>
        <v>3979</v>
      </c>
      <c r="H16" s="17">
        <f t="shared" si="17"/>
        <v>0</v>
      </c>
      <c r="I16" s="17">
        <f t="shared" si="17"/>
        <v>3979</v>
      </c>
      <c r="J16" s="17">
        <f t="shared" si="17"/>
        <v>0</v>
      </c>
      <c r="K16" s="17">
        <f t="shared" si="17"/>
        <v>0</v>
      </c>
      <c r="L16" s="17">
        <f t="shared" si="17"/>
        <v>0</v>
      </c>
      <c r="M16" s="17">
        <f t="shared" si="17"/>
        <v>0</v>
      </c>
      <c r="N16" s="17">
        <f t="shared" si="17"/>
        <v>0</v>
      </c>
      <c r="O16" s="17">
        <f t="shared" si="17"/>
        <v>0</v>
      </c>
      <c r="P16" s="17">
        <f t="shared" si="17"/>
        <v>0</v>
      </c>
      <c r="Q16" s="17">
        <f t="shared" si="17"/>
        <v>0</v>
      </c>
      <c r="R16" s="17">
        <f t="shared" si="17"/>
        <v>0</v>
      </c>
      <c r="S16" s="17">
        <f t="shared" si="17"/>
        <v>0</v>
      </c>
      <c r="T16" s="17">
        <f t="shared" si="17"/>
        <v>0</v>
      </c>
      <c r="U16" s="17">
        <f t="shared" si="17"/>
        <v>0</v>
      </c>
      <c r="V16" s="17">
        <f t="shared" si="16"/>
        <v>5293</v>
      </c>
      <c r="W16" s="17">
        <f>SUM(W17:W18)</f>
        <v>0</v>
      </c>
      <c r="X16" s="17">
        <f>SUM(X17:X18)</f>
        <v>0</v>
      </c>
      <c r="Y16" s="17">
        <f>SUM(Y17:Y18)</f>
        <v>5293</v>
      </c>
      <c r="Z16" s="17"/>
      <c r="AA16" s="17">
        <f>SUM(AA17:AA18)</f>
        <v>0</v>
      </c>
      <c r="AB16" s="17">
        <f>SUM(AB17:AB18)</f>
        <v>0</v>
      </c>
      <c r="AC16" s="17">
        <f>SUM(AC17:AC18)</f>
        <v>0</v>
      </c>
      <c r="AD16" s="17"/>
      <c r="AE16" s="17">
        <f>SUM(AE17:AE18)</f>
        <v>0</v>
      </c>
      <c r="AF16" s="17">
        <f>SUM(AF17:AF18)</f>
        <v>0</v>
      </c>
      <c r="AG16" s="17">
        <f>SUM(AG17:AG18)</f>
        <v>0</v>
      </c>
      <c r="AH16" s="17">
        <f>SUM(AH17:AH18)</f>
        <v>0</v>
      </c>
      <c r="AI16" s="17">
        <f>SUM(AI17:AI18)</f>
        <v>0</v>
      </c>
    </row>
    <row r="17" spans="1:36" x14ac:dyDescent="0.25">
      <c r="A17" s="49" t="s">
        <v>60</v>
      </c>
      <c r="B17" s="50">
        <v>10400</v>
      </c>
      <c r="C17" s="50">
        <v>15</v>
      </c>
      <c r="D17" s="59" t="s">
        <v>70</v>
      </c>
      <c r="E17" s="28">
        <f t="shared" si="12"/>
        <v>3979</v>
      </c>
      <c r="F17" s="28"/>
      <c r="G17" s="24">
        <f t="shared" si="1"/>
        <v>3979</v>
      </c>
      <c r="H17" s="60"/>
      <c r="I17" s="60">
        <v>3979</v>
      </c>
      <c r="J17" s="32">
        <f>SUM(K17:O17)</f>
        <v>0</v>
      </c>
      <c r="K17" s="58"/>
      <c r="L17" s="58"/>
      <c r="M17" s="58"/>
      <c r="N17" s="58"/>
      <c r="O17" s="58"/>
      <c r="P17" s="32">
        <f>SUM(Q17:U17)</f>
        <v>0</v>
      </c>
      <c r="Q17" s="58"/>
      <c r="R17" s="58"/>
      <c r="S17" s="58"/>
      <c r="T17" s="58"/>
      <c r="U17" s="58"/>
      <c r="V17" s="31">
        <f t="shared" si="16"/>
        <v>0</v>
      </c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60"/>
      <c r="AH17" s="60"/>
      <c r="AI17" s="60"/>
    </row>
    <row r="18" spans="1:36" ht="15.75" thickBot="1" x14ac:dyDescent="0.3">
      <c r="A18" s="39" t="s">
        <v>35</v>
      </c>
      <c r="B18" s="40" t="s">
        <v>36</v>
      </c>
      <c r="C18" s="40">
        <v>25</v>
      </c>
      <c r="D18" s="46" t="s">
        <v>80</v>
      </c>
      <c r="E18" s="23">
        <f t="shared" si="12"/>
        <v>5293</v>
      </c>
      <c r="F18" s="23"/>
      <c r="G18" s="33">
        <f t="shared" si="1"/>
        <v>0</v>
      </c>
      <c r="H18" s="44"/>
      <c r="I18" s="44"/>
      <c r="J18" s="33">
        <f t="shared" ref="J18" si="18">SUM(K18:O18)</f>
        <v>0</v>
      </c>
      <c r="K18" s="45"/>
      <c r="L18" s="45"/>
      <c r="M18" s="45"/>
      <c r="N18" s="45"/>
      <c r="O18" s="45"/>
      <c r="P18" s="33">
        <f t="shared" ref="P18" si="19">SUM(Q18:U18)</f>
        <v>0</v>
      </c>
      <c r="Q18" s="45"/>
      <c r="R18" s="45"/>
      <c r="S18" s="45"/>
      <c r="T18" s="45"/>
      <c r="U18" s="45"/>
      <c r="V18" s="36">
        <f t="shared" si="16"/>
        <v>5293</v>
      </c>
      <c r="W18" s="45"/>
      <c r="X18" s="45"/>
      <c r="Y18" s="45">
        <v>5293</v>
      </c>
      <c r="Z18" s="45"/>
      <c r="AA18" s="45"/>
      <c r="AB18" s="45"/>
      <c r="AC18" s="45"/>
      <c r="AD18" s="45"/>
      <c r="AE18" s="45"/>
      <c r="AF18" s="45"/>
      <c r="AG18" s="44"/>
      <c r="AH18" s="44"/>
      <c r="AI18" s="44"/>
    </row>
    <row r="19" spans="1:36" ht="15.75" thickBot="1" x14ac:dyDescent="0.3">
      <c r="A19" s="21" t="s">
        <v>44</v>
      </c>
      <c r="B19" s="13"/>
      <c r="C19" s="13"/>
      <c r="D19" s="68"/>
      <c r="E19" s="28">
        <f t="shared" si="12"/>
        <v>39284</v>
      </c>
      <c r="F19" s="79"/>
      <c r="G19" s="17">
        <f>SUM(G20:G22)</f>
        <v>34784</v>
      </c>
      <c r="H19" s="17">
        <f>SUM(H20:H22)</f>
        <v>34784</v>
      </c>
      <c r="I19" s="17">
        <f t="shared" ref="I19:AH19" si="20">SUM(I20:I22)</f>
        <v>0</v>
      </c>
      <c r="J19" s="17">
        <f t="shared" si="20"/>
        <v>0</v>
      </c>
      <c r="K19" s="17">
        <f t="shared" si="20"/>
        <v>0</v>
      </c>
      <c r="L19" s="17">
        <f t="shared" si="20"/>
        <v>0</v>
      </c>
      <c r="M19" s="17">
        <f t="shared" si="20"/>
        <v>0</v>
      </c>
      <c r="N19" s="17">
        <f t="shared" si="20"/>
        <v>0</v>
      </c>
      <c r="O19" s="17">
        <f t="shared" si="20"/>
        <v>0</v>
      </c>
      <c r="P19" s="17">
        <f t="shared" si="20"/>
        <v>0</v>
      </c>
      <c r="Q19" s="17">
        <f t="shared" si="20"/>
        <v>0</v>
      </c>
      <c r="R19" s="17">
        <f t="shared" si="20"/>
        <v>0</v>
      </c>
      <c r="S19" s="17">
        <f t="shared" si="20"/>
        <v>0</v>
      </c>
      <c r="T19" s="17">
        <f t="shared" si="20"/>
        <v>0</v>
      </c>
      <c r="U19" s="17">
        <f t="shared" si="20"/>
        <v>0</v>
      </c>
      <c r="V19" s="17">
        <f t="shared" si="20"/>
        <v>4500</v>
      </c>
      <c r="W19" s="17">
        <f t="shared" si="20"/>
        <v>0</v>
      </c>
      <c r="X19" s="17">
        <f t="shared" si="20"/>
        <v>0</v>
      </c>
      <c r="Y19" s="17">
        <f t="shared" si="20"/>
        <v>0</v>
      </c>
      <c r="Z19" s="17">
        <f t="shared" si="20"/>
        <v>0</v>
      </c>
      <c r="AA19" s="17">
        <f t="shared" si="20"/>
        <v>4500</v>
      </c>
      <c r="AB19" s="17">
        <f t="shared" si="20"/>
        <v>0</v>
      </c>
      <c r="AC19" s="17">
        <f t="shared" si="20"/>
        <v>0</v>
      </c>
      <c r="AD19" s="17">
        <f t="shared" si="20"/>
        <v>0</v>
      </c>
      <c r="AE19" s="17">
        <f t="shared" si="20"/>
        <v>0</v>
      </c>
      <c r="AF19" s="17">
        <f t="shared" si="20"/>
        <v>0</v>
      </c>
      <c r="AG19" s="17">
        <f t="shared" si="20"/>
        <v>0</v>
      </c>
      <c r="AH19" s="17">
        <f t="shared" si="20"/>
        <v>0</v>
      </c>
      <c r="AI19" s="17">
        <f t="shared" ref="AI19" si="21">SUM(AI20:AI22)</f>
        <v>0</v>
      </c>
    </row>
    <row r="20" spans="1:36" x14ac:dyDescent="0.25">
      <c r="A20" s="49" t="s">
        <v>55</v>
      </c>
      <c r="B20" s="50" t="s">
        <v>27</v>
      </c>
      <c r="C20" s="50">
        <v>15</v>
      </c>
      <c r="D20" s="59" t="s">
        <v>80</v>
      </c>
      <c r="E20" s="28">
        <f t="shared" si="12"/>
        <v>9960</v>
      </c>
      <c r="F20" s="28"/>
      <c r="G20" s="24">
        <f t="shared" si="1"/>
        <v>9960</v>
      </c>
      <c r="H20" s="60">
        <v>9960</v>
      </c>
      <c r="I20" s="60"/>
      <c r="J20" s="32">
        <f>SUM(K20:O20)</f>
        <v>0</v>
      </c>
      <c r="K20" s="58"/>
      <c r="L20" s="58"/>
      <c r="M20" s="58"/>
      <c r="N20" s="58"/>
      <c r="O20" s="58"/>
      <c r="P20" s="32">
        <f>SUM(Q20:U20)</f>
        <v>0</v>
      </c>
      <c r="Q20" s="58"/>
      <c r="R20" s="58"/>
      <c r="S20" s="58"/>
      <c r="T20" s="58"/>
      <c r="U20" s="58"/>
      <c r="V20" s="31">
        <f>SUM(W20:AH20)</f>
        <v>0</v>
      </c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60"/>
      <c r="AH20" s="60"/>
      <c r="AI20" s="60"/>
    </row>
    <row r="21" spans="1:36" x14ac:dyDescent="0.25">
      <c r="A21" s="39" t="s">
        <v>56</v>
      </c>
      <c r="B21" s="40" t="s">
        <v>45</v>
      </c>
      <c r="C21" s="40">
        <v>15</v>
      </c>
      <c r="D21" s="46" t="s">
        <v>86</v>
      </c>
      <c r="E21" s="23">
        <f t="shared" si="12"/>
        <v>24824</v>
      </c>
      <c r="F21" s="23"/>
      <c r="G21" s="33">
        <f t="shared" si="1"/>
        <v>24824</v>
      </c>
      <c r="H21" s="44">
        <v>24824</v>
      </c>
      <c r="I21" s="44"/>
      <c r="J21" s="33">
        <f t="shared" ref="J21:J22" si="22">SUM(K21:O21)</f>
        <v>0</v>
      </c>
      <c r="K21" s="45"/>
      <c r="L21" s="45"/>
      <c r="M21" s="45"/>
      <c r="N21" s="45"/>
      <c r="O21" s="45"/>
      <c r="P21" s="33">
        <f t="shared" ref="P21:P22" si="23">SUM(Q21:U21)</f>
        <v>0</v>
      </c>
      <c r="Q21" s="45"/>
      <c r="R21" s="45"/>
      <c r="S21" s="45"/>
      <c r="T21" s="45"/>
      <c r="U21" s="45"/>
      <c r="V21" s="36">
        <f>SUM(W21:AH21)</f>
        <v>0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4"/>
      <c r="AH21" s="44"/>
      <c r="AI21" s="44"/>
    </row>
    <row r="22" spans="1:36" ht="15.75" thickBot="1" x14ac:dyDescent="0.3">
      <c r="A22" s="39" t="s">
        <v>57</v>
      </c>
      <c r="B22" s="40" t="s">
        <v>58</v>
      </c>
      <c r="C22" s="40">
        <v>25</v>
      </c>
      <c r="D22" s="46" t="s">
        <v>87</v>
      </c>
      <c r="E22" s="23">
        <f t="shared" si="12"/>
        <v>4500</v>
      </c>
      <c r="F22" s="23"/>
      <c r="G22" s="33">
        <f t="shared" si="1"/>
        <v>0</v>
      </c>
      <c r="H22" s="44"/>
      <c r="I22" s="44"/>
      <c r="J22" s="33">
        <f t="shared" si="22"/>
        <v>0</v>
      </c>
      <c r="K22" s="45"/>
      <c r="L22" s="45"/>
      <c r="M22" s="45"/>
      <c r="N22" s="45"/>
      <c r="O22" s="45"/>
      <c r="P22" s="33">
        <f t="shared" si="23"/>
        <v>0</v>
      </c>
      <c r="Q22" s="45"/>
      <c r="R22" s="45"/>
      <c r="S22" s="45"/>
      <c r="T22" s="45"/>
      <c r="U22" s="45"/>
      <c r="V22" s="36">
        <f>SUM(W22:AH22)</f>
        <v>4500</v>
      </c>
      <c r="W22" s="45"/>
      <c r="X22" s="45"/>
      <c r="Y22" s="45"/>
      <c r="Z22" s="45"/>
      <c r="AA22" s="45">
        <v>4500</v>
      </c>
      <c r="AB22" s="45"/>
      <c r="AC22" s="45"/>
      <c r="AD22" s="45"/>
      <c r="AE22" s="45"/>
      <c r="AF22" s="45"/>
      <c r="AG22" s="44"/>
      <c r="AH22" s="44"/>
      <c r="AI22" s="44"/>
    </row>
    <row r="23" spans="1:36" ht="15.75" thickBot="1" x14ac:dyDescent="0.3">
      <c r="A23" s="21" t="s">
        <v>38</v>
      </c>
      <c r="B23" s="13"/>
      <c r="C23" s="13"/>
      <c r="D23" s="68"/>
      <c r="E23" s="28">
        <f t="shared" ref="E23:E24" si="24">SUM(P23,G23,J23,O23,V23,AI23)</f>
        <v>9890</v>
      </c>
      <c r="F23" s="79"/>
      <c r="G23" s="17">
        <f>SUM(G24:G24)</f>
        <v>0</v>
      </c>
      <c r="H23" s="17">
        <f>SUM(H24:H24)</f>
        <v>0</v>
      </c>
      <c r="I23" s="17">
        <f>SUM(I24:I24)</f>
        <v>0</v>
      </c>
      <c r="J23" s="17">
        <f>SUM(J24:J24)</f>
        <v>0</v>
      </c>
      <c r="K23" s="17">
        <f>SUM(K24:K24)</f>
        <v>0</v>
      </c>
      <c r="L23" s="17">
        <f>SUM(L24:L24)</f>
        <v>0</v>
      </c>
      <c r="M23" s="17">
        <f>SUM(M24:M24)</f>
        <v>0</v>
      </c>
      <c r="N23" s="17">
        <f>SUM(N24:N24)</f>
        <v>0</v>
      </c>
      <c r="O23" s="17">
        <f>SUM(O24:O24)</f>
        <v>0</v>
      </c>
      <c r="P23" s="17">
        <f>SUM(P24:P24)</f>
        <v>0</v>
      </c>
      <c r="Q23" s="17">
        <f>SUM(Q24:Q24)</f>
        <v>0</v>
      </c>
      <c r="R23" s="17">
        <f>SUM(R24:R24)</f>
        <v>0</v>
      </c>
      <c r="S23" s="17">
        <f>SUM(S24:S24)</f>
        <v>0</v>
      </c>
      <c r="T23" s="17">
        <f>SUM(T24:T24)</f>
        <v>0</v>
      </c>
      <c r="U23" s="17">
        <f>SUM(U24:U24)</f>
        <v>0</v>
      </c>
      <c r="V23" s="17">
        <f>SUM(V24:V24)</f>
        <v>9890</v>
      </c>
      <c r="W23" s="17">
        <f>SUM(W24:W24)</f>
        <v>0</v>
      </c>
      <c r="X23" s="17">
        <f>SUM(X24:X24)</f>
        <v>0</v>
      </c>
      <c r="Y23" s="17">
        <f>SUM(Y24:Y24)</f>
        <v>0</v>
      </c>
      <c r="Z23" s="17">
        <f>SUM(Z24:Z24)</f>
        <v>0</v>
      </c>
      <c r="AA23" s="17">
        <f>SUM(AA24:AA24)</f>
        <v>0</v>
      </c>
      <c r="AB23" s="17">
        <f>SUM(AB24:AB24)</f>
        <v>9890</v>
      </c>
      <c r="AC23" s="17">
        <f>SUM(AC24:AC24)</f>
        <v>0</v>
      </c>
      <c r="AD23" s="17">
        <f>SUM(AD24:AD24)</f>
        <v>0</v>
      </c>
      <c r="AE23" s="17">
        <f>SUM(AE24:AE24)</f>
        <v>0</v>
      </c>
      <c r="AF23" s="17">
        <f>SUM(AF24:AF24)</f>
        <v>0</v>
      </c>
      <c r="AG23" s="17">
        <f>SUM(AG24:AG24)</f>
        <v>0</v>
      </c>
      <c r="AH23" s="17">
        <f>SUM(AH24:AH24)</f>
        <v>0</v>
      </c>
      <c r="AI23" s="17">
        <f>SUM(AI24:AI24)</f>
        <v>0</v>
      </c>
    </row>
    <row r="24" spans="1:36" ht="15.75" thickBot="1" x14ac:dyDescent="0.3">
      <c r="A24" s="89" t="s">
        <v>89</v>
      </c>
      <c r="B24" s="62" t="s">
        <v>90</v>
      </c>
      <c r="C24" s="62">
        <v>25</v>
      </c>
      <c r="D24" s="90">
        <v>3233</v>
      </c>
      <c r="E24" s="79">
        <f t="shared" si="24"/>
        <v>9890</v>
      </c>
      <c r="F24" s="79"/>
      <c r="G24" s="80">
        <f t="shared" ref="G24" si="25">SUM(H24:I24)</f>
        <v>0</v>
      </c>
      <c r="H24" s="81"/>
      <c r="I24" s="81"/>
      <c r="J24" s="91">
        <f>SUM(K24:O24)</f>
        <v>0</v>
      </c>
      <c r="K24" s="82"/>
      <c r="L24" s="82"/>
      <c r="M24" s="82"/>
      <c r="N24" s="82"/>
      <c r="O24" s="82"/>
      <c r="P24" s="91">
        <f>SUM(Q24:U24)</f>
        <v>0</v>
      </c>
      <c r="Q24" s="82"/>
      <c r="R24" s="82"/>
      <c r="S24" s="82"/>
      <c r="T24" s="82"/>
      <c r="U24" s="82"/>
      <c r="V24" s="31">
        <f t="shared" ref="V24" si="26">SUM(W24:AH24)</f>
        <v>9890</v>
      </c>
      <c r="W24" s="82"/>
      <c r="X24" s="82"/>
      <c r="Y24" s="82"/>
      <c r="Z24" s="82"/>
      <c r="AA24" s="82"/>
      <c r="AB24" s="82">
        <v>9890</v>
      </c>
      <c r="AC24" s="82"/>
      <c r="AD24" s="82"/>
      <c r="AE24" s="82"/>
      <c r="AF24" s="82"/>
      <c r="AG24" s="81"/>
      <c r="AH24" s="81"/>
      <c r="AI24" s="81"/>
    </row>
    <row r="25" spans="1:36" ht="15.75" thickBot="1" x14ac:dyDescent="0.3">
      <c r="A25" s="21" t="s">
        <v>97</v>
      </c>
      <c r="B25" s="73" t="s">
        <v>98</v>
      </c>
      <c r="C25" s="73">
        <v>21</v>
      </c>
      <c r="D25" s="57" t="s">
        <v>23</v>
      </c>
      <c r="E25" s="17">
        <f>SUM(F25,P25,G25,J25,O25,V25,AI25)</f>
        <v>3400</v>
      </c>
      <c r="F25" s="17">
        <v>3400</v>
      </c>
      <c r="G25" s="42">
        <f t="shared" ref="G25" si="27">SUM(H25:I25)</f>
        <v>0</v>
      </c>
      <c r="H25" s="14"/>
      <c r="I25" s="14"/>
      <c r="J25" s="42">
        <f t="shared" ref="J25" si="28">SUM(K25:O25)</f>
        <v>0</v>
      </c>
      <c r="K25" s="61"/>
      <c r="L25" s="61"/>
      <c r="M25" s="61"/>
      <c r="N25" s="61"/>
      <c r="O25" s="61"/>
      <c r="P25" s="42">
        <f t="shared" ref="P25" si="29">SUM(Q25:U25)</f>
        <v>0</v>
      </c>
      <c r="Q25" s="61"/>
      <c r="R25" s="61"/>
      <c r="S25" s="61"/>
      <c r="T25" s="61"/>
      <c r="U25" s="61"/>
      <c r="V25" s="17">
        <f t="shared" ref="V25" si="30">SUM(W25:AH25)</f>
        <v>0</v>
      </c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14"/>
      <c r="AH25" s="14"/>
      <c r="AI25" s="14"/>
    </row>
    <row r="26" spans="1:36" ht="15.75" thickBot="1" x14ac:dyDescent="0.3">
      <c r="A26" s="22" t="s">
        <v>48</v>
      </c>
      <c r="B26" s="16"/>
      <c r="C26" s="16"/>
      <c r="D26" s="69"/>
      <c r="E26" s="18">
        <f>SUM(E6,E16,E19,E23,E25)</f>
        <v>93236</v>
      </c>
      <c r="F26" s="18">
        <f>SUM(F6,F16,F19,F23,F25)</f>
        <v>3400</v>
      </c>
      <c r="G26" s="18">
        <f>SUM(G6,G16,G19,G23,G25)</f>
        <v>38763</v>
      </c>
      <c r="H26" s="18">
        <f>SUM(H6,H16,H19,H23,H25)</f>
        <v>34784</v>
      </c>
      <c r="I26" s="18">
        <f>SUM(I6,I16,I19,I23,I25)</f>
        <v>3979</v>
      </c>
      <c r="J26" s="18">
        <f>SUM(J6,J16,J19,J23,J25)</f>
        <v>0</v>
      </c>
      <c r="K26" s="18">
        <f>SUM(K6,K16,K19,K23,K25)</f>
        <v>0</v>
      </c>
      <c r="L26" s="18">
        <f>SUM(L6,L16,L19,L23,L25)</f>
        <v>0</v>
      </c>
      <c r="M26" s="18">
        <f>SUM(M6,M16,M19,M23,M25)</f>
        <v>0</v>
      </c>
      <c r="N26" s="18">
        <f>SUM(N6,N16,N19,N23,N25)</f>
        <v>0</v>
      </c>
      <c r="O26" s="18">
        <f>SUM(O6,O16,O19,O23,O25)</f>
        <v>0</v>
      </c>
      <c r="P26" s="18">
        <f>SUM(P6,P16,P19,P23,P25)</f>
        <v>1275</v>
      </c>
      <c r="Q26" s="18">
        <f>SUM(Q6,Q16,Q19,Q23,Q25)</f>
        <v>0</v>
      </c>
      <c r="R26" s="18">
        <f>SUM(R6,R16,R19,R23,R25)</f>
        <v>952</v>
      </c>
      <c r="S26" s="18">
        <f>SUM(S6,S16,S19,S23,S25)</f>
        <v>0</v>
      </c>
      <c r="T26" s="18">
        <f>SUM(T6,T16,T19,T23,T25)</f>
        <v>0</v>
      </c>
      <c r="U26" s="18">
        <f>SUM(U6,U16,U19,U23,U25)</f>
        <v>323</v>
      </c>
      <c r="V26" s="18">
        <f>SUM(V6,V16,V19,V23,V25)</f>
        <v>49798</v>
      </c>
      <c r="W26" s="18">
        <f>SUM(W6,W16,W19,W23,W25)</f>
        <v>0</v>
      </c>
      <c r="X26" s="18">
        <f>SUM(X6,X16,X19,X23,X25)</f>
        <v>0</v>
      </c>
      <c r="Y26" s="18">
        <f>SUM(Y6,Y16,Y19,Y23,Y25)</f>
        <v>6860</v>
      </c>
      <c r="Z26" s="18">
        <f>SUM(Z6,Z16,Z19,Z23,Z25)</f>
        <v>0</v>
      </c>
      <c r="AA26" s="18">
        <f>SUM(AA6,AA16,AA19,AA23,AA25)</f>
        <v>4500</v>
      </c>
      <c r="AB26" s="18">
        <f>SUM(AB6,AB16,AB19,AB23,AB25)</f>
        <v>9890</v>
      </c>
      <c r="AC26" s="18">
        <f>SUM(AC6,AC16,AC19,AC23,AC25)</f>
        <v>0</v>
      </c>
      <c r="AD26" s="18">
        <f>SUM(AD6,AD16,AD19,AD23,AD25)</f>
        <v>0</v>
      </c>
      <c r="AE26" s="18">
        <f>SUM(AE6,AE16,AE19,AE23,AE25)</f>
        <v>0</v>
      </c>
      <c r="AF26" s="18">
        <f>SUM(AF6,AF16,AF19,AF23,AF25)</f>
        <v>28548</v>
      </c>
      <c r="AG26" s="18">
        <f>SUM(AG6,AG16,AG19,AG23,AG25)</f>
        <v>0</v>
      </c>
      <c r="AH26" s="18">
        <f>SUM(AH6,AH16,AH19,AH23,AH25)</f>
        <v>0</v>
      </c>
      <c r="AI26" s="18">
        <f>SUM(AI6,AI16,AI19,AI23,AI25)</f>
        <v>0</v>
      </c>
      <c r="AJ26" s="15"/>
    </row>
    <row r="27" spans="1:36" x14ac:dyDescent="0.25">
      <c r="A27" s="19"/>
      <c r="B27" s="19"/>
      <c r="C27" s="19"/>
    </row>
    <row r="28" spans="1:36" x14ac:dyDescent="0.25">
      <c r="A28" s="20"/>
      <c r="B28" s="19"/>
      <c r="C28" s="19"/>
      <c r="E28" s="25"/>
      <c r="F28" s="25"/>
    </row>
    <row r="29" spans="1:36" x14ac:dyDescent="0.25">
      <c r="A29" s="4"/>
    </row>
    <row r="30" spans="1:36" x14ac:dyDescent="0.25">
      <c r="A30" s="4"/>
    </row>
    <row r="31" spans="1:36" x14ac:dyDescent="0.25">
      <c r="A31" s="4"/>
    </row>
  </sheetData>
  <mergeCells count="1">
    <mergeCell ref="A2:V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workbookViewId="0">
      <selection activeCell="A2" sqref="A2:X2"/>
    </sheetView>
  </sheetViews>
  <sheetFormatPr defaultRowHeight="15" x14ac:dyDescent="0.25"/>
  <cols>
    <col min="1" max="1" width="26.140625" style="1" customWidth="1"/>
    <col min="2" max="2" width="6" style="1" bestFit="1" customWidth="1"/>
    <col min="3" max="3" width="3.7109375" style="1" bestFit="1" customWidth="1"/>
    <col min="4" max="4" width="9.7109375" style="1" customWidth="1"/>
    <col min="5" max="7" width="8" style="1" customWidth="1"/>
    <col min="8" max="8" width="7.42578125" style="1" bestFit="1" customWidth="1"/>
    <col min="9" max="9" width="9.7109375" style="1" customWidth="1"/>
    <col min="10" max="10" width="8.85546875" style="1" bestFit="1" customWidth="1"/>
    <col min="11" max="11" width="8.140625" style="1" customWidth="1"/>
    <col min="12" max="12" width="8.85546875" style="1" hidden="1" customWidth="1"/>
    <col min="13" max="18" width="8.140625" style="1" hidden="1" customWidth="1"/>
    <col min="19" max="19" width="7.42578125" style="1" hidden="1" customWidth="1"/>
    <col min="20" max="23" width="6.42578125" style="1" hidden="1" customWidth="1"/>
    <col min="24" max="24" width="7.42578125" style="1" bestFit="1" customWidth="1"/>
    <col min="25" max="25" width="6.42578125" style="1" hidden="1" customWidth="1"/>
    <col min="26" max="26" width="5.42578125" style="1" hidden="1" customWidth="1"/>
    <col min="27" max="28" width="6.42578125" style="1" hidden="1" customWidth="1"/>
    <col min="29" max="30" width="7.140625" style="1" hidden="1" customWidth="1"/>
    <col min="31" max="34" width="6.42578125" style="1" hidden="1" customWidth="1"/>
    <col min="35" max="36" width="7.42578125" style="1" hidden="1" customWidth="1"/>
    <col min="37" max="37" width="6.42578125" style="1" hidden="1" customWidth="1"/>
    <col min="38" max="38" width="0" style="1" hidden="1" customWidth="1"/>
    <col min="39" max="42" width="9.140625" style="1"/>
    <col min="43" max="43" width="0" style="1" hidden="1" customWidth="1"/>
    <col min="44" max="16384" width="9.140625" style="1"/>
  </cols>
  <sheetData>
    <row r="1" spans="1:4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3" x14ac:dyDescent="0.25">
      <c r="A2" s="29" t="s">
        <v>100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3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43" ht="104.25" customHeight="1" x14ac:dyDescent="0.25">
      <c r="A4" s="5" t="s">
        <v>12</v>
      </c>
      <c r="B4" s="6" t="s">
        <v>6</v>
      </c>
      <c r="C4" s="6" t="s">
        <v>7</v>
      </c>
      <c r="D4" s="7" t="s">
        <v>8</v>
      </c>
      <c r="E4" s="8" t="s">
        <v>9</v>
      </c>
      <c r="F4" s="8" t="s">
        <v>30</v>
      </c>
      <c r="G4" s="8" t="s">
        <v>93</v>
      </c>
      <c r="H4" s="8" t="s">
        <v>59</v>
      </c>
      <c r="I4" s="8" t="s">
        <v>3</v>
      </c>
      <c r="J4" s="9" t="s">
        <v>10</v>
      </c>
      <c r="K4" s="8" t="s">
        <v>46</v>
      </c>
      <c r="L4" s="8" t="s">
        <v>25</v>
      </c>
      <c r="M4" s="8" t="s">
        <v>26</v>
      </c>
      <c r="N4" s="8" t="s">
        <v>31</v>
      </c>
      <c r="O4" s="8" t="s">
        <v>32</v>
      </c>
      <c r="P4" s="8" t="s">
        <v>33</v>
      </c>
      <c r="Q4" s="8" t="s">
        <v>24</v>
      </c>
      <c r="R4" s="8" t="s">
        <v>14</v>
      </c>
      <c r="S4" s="2" t="s">
        <v>5</v>
      </c>
      <c r="T4" s="2" t="s">
        <v>2</v>
      </c>
      <c r="U4" s="2" t="s">
        <v>4</v>
      </c>
      <c r="V4" s="2" t="s">
        <v>17</v>
      </c>
      <c r="W4" s="2" t="s">
        <v>1</v>
      </c>
      <c r="X4" s="8" t="s">
        <v>19</v>
      </c>
      <c r="Y4" s="51"/>
      <c r="Z4" s="8" t="s">
        <v>0</v>
      </c>
      <c r="AA4" s="8" t="s">
        <v>15</v>
      </c>
      <c r="AB4" s="8" t="s">
        <v>42</v>
      </c>
      <c r="AC4" s="8" t="s">
        <v>18</v>
      </c>
      <c r="AD4" s="8" t="s">
        <v>91</v>
      </c>
      <c r="AE4" s="8" t="s">
        <v>37</v>
      </c>
      <c r="AF4" s="8" t="s">
        <v>41</v>
      </c>
      <c r="AG4" s="8" t="s">
        <v>43</v>
      </c>
      <c r="AH4" s="8" t="s">
        <v>11</v>
      </c>
      <c r="AI4" s="8" t="s">
        <v>34</v>
      </c>
      <c r="AJ4" s="8" t="s">
        <v>16</v>
      </c>
      <c r="AK4" s="8" t="s">
        <v>40</v>
      </c>
    </row>
    <row r="5" spans="1:43" ht="15.75" thickBot="1" x14ac:dyDescent="0.3">
      <c r="A5" s="10"/>
      <c r="B5" s="11"/>
      <c r="C5" s="11"/>
      <c r="D5" s="11"/>
      <c r="E5" s="11">
        <v>3500</v>
      </c>
      <c r="F5" s="12">
        <v>3502</v>
      </c>
      <c r="G5" s="12">
        <v>3233</v>
      </c>
      <c r="H5" s="12">
        <v>3224</v>
      </c>
      <c r="I5" s="12"/>
      <c r="J5" s="12"/>
      <c r="K5" s="12">
        <v>1551</v>
      </c>
      <c r="L5" s="12">
        <v>41</v>
      </c>
      <c r="M5" s="12">
        <v>4134</v>
      </c>
      <c r="N5" s="12">
        <v>4131</v>
      </c>
      <c r="O5" s="12">
        <v>4130</v>
      </c>
      <c r="P5" s="12">
        <v>4137</v>
      </c>
      <c r="Q5" s="12">
        <v>45</v>
      </c>
      <c r="R5" s="12">
        <v>50</v>
      </c>
      <c r="S5" s="3">
        <v>5001</v>
      </c>
      <c r="T5" s="3">
        <v>5002</v>
      </c>
      <c r="U5" s="3">
        <v>5005</v>
      </c>
      <c r="V5" s="3">
        <v>505</v>
      </c>
      <c r="W5" s="3">
        <v>506</v>
      </c>
      <c r="X5" s="12">
        <v>55</v>
      </c>
      <c r="Y5" s="52">
        <v>5500</v>
      </c>
      <c r="Z5" s="12">
        <v>5503</v>
      </c>
      <c r="AA5" s="12">
        <v>5504</v>
      </c>
      <c r="AB5" s="12">
        <v>5505</v>
      </c>
      <c r="AC5" s="12">
        <v>5511</v>
      </c>
      <c r="AD5" s="12">
        <v>5512</v>
      </c>
      <c r="AE5" s="12">
        <v>5515</v>
      </c>
      <c r="AF5" s="12">
        <v>5521</v>
      </c>
      <c r="AG5" s="12">
        <v>5524</v>
      </c>
      <c r="AH5" s="12">
        <v>5525</v>
      </c>
      <c r="AI5" s="12">
        <v>5526</v>
      </c>
      <c r="AJ5" s="12">
        <v>5540</v>
      </c>
      <c r="AK5" s="12">
        <v>608</v>
      </c>
    </row>
    <row r="6" spans="1:43" ht="15.75" thickBot="1" x14ac:dyDescent="0.3">
      <c r="A6" s="21" t="s">
        <v>20</v>
      </c>
      <c r="B6" s="13"/>
      <c r="C6" s="13"/>
      <c r="D6" s="17">
        <f t="shared" ref="D6:D15" si="0">SUM(E6:H6)</f>
        <v>73374</v>
      </c>
      <c r="E6" s="17">
        <f>SUM(E7:E9)</f>
        <v>56874</v>
      </c>
      <c r="F6" s="17">
        <f>SUM(F7:F9)</f>
        <v>16500</v>
      </c>
      <c r="G6" s="17"/>
      <c r="H6" s="17">
        <f>SUM(H7:H9)</f>
        <v>0</v>
      </c>
      <c r="I6" s="17"/>
      <c r="J6" s="17">
        <f t="shared" ref="J6:AK6" si="1">SUM(J7:J9)</f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1"/>
        <v>0</v>
      </c>
      <c r="O6" s="17">
        <f t="shared" si="1"/>
        <v>0</v>
      </c>
      <c r="P6" s="17">
        <f t="shared" si="1"/>
        <v>0</v>
      </c>
      <c r="Q6" s="17">
        <f t="shared" si="1"/>
        <v>0</v>
      </c>
      <c r="R6" s="17">
        <f t="shared" si="1"/>
        <v>0</v>
      </c>
      <c r="S6" s="17">
        <f t="shared" si="1"/>
        <v>0</v>
      </c>
      <c r="T6" s="17">
        <f t="shared" si="1"/>
        <v>0</v>
      </c>
      <c r="U6" s="17">
        <f t="shared" si="1"/>
        <v>0</v>
      </c>
      <c r="V6" s="17">
        <f t="shared" si="1"/>
        <v>0</v>
      </c>
      <c r="W6" s="17">
        <f t="shared" si="1"/>
        <v>0</v>
      </c>
      <c r="X6" s="17">
        <f t="shared" si="1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>
        <f t="shared" si="1"/>
        <v>0</v>
      </c>
      <c r="AI6" s="17">
        <f t="shared" si="1"/>
        <v>0</v>
      </c>
      <c r="AJ6" s="17">
        <f t="shared" si="1"/>
        <v>0</v>
      </c>
      <c r="AK6" s="17">
        <f t="shared" si="1"/>
        <v>0</v>
      </c>
    </row>
    <row r="7" spans="1:43" x14ac:dyDescent="0.25">
      <c r="A7" s="26" t="s">
        <v>21</v>
      </c>
      <c r="B7" s="27" t="s">
        <v>22</v>
      </c>
      <c r="C7" s="27">
        <v>15</v>
      </c>
      <c r="D7" s="28">
        <f t="shared" si="0"/>
        <v>16500</v>
      </c>
      <c r="E7" s="28"/>
      <c r="F7" s="28">
        <v>16500</v>
      </c>
      <c r="G7" s="28"/>
      <c r="H7" s="28"/>
      <c r="I7" s="74" t="s">
        <v>81</v>
      </c>
      <c r="J7" s="28">
        <f>SUM(K7:R7,X7,AK7)</f>
        <v>0</v>
      </c>
      <c r="K7" s="28"/>
      <c r="L7" s="28">
        <f>SUM(M7:P7)</f>
        <v>0</v>
      </c>
      <c r="M7" s="28"/>
      <c r="N7" s="28"/>
      <c r="O7" s="28"/>
      <c r="P7" s="28"/>
      <c r="Q7" s="28"/>
      <c r="R7" s="28">
        <f>SUM(T7:W7)</f>
        <v>0</v>
      </c>
      <c r="S7" s="28"/>
      <c r="T7" s="28"/>
      <c r="U7" s="28"/>
      <c r="V7" s="28"/>
      <c r="W7" s="28"/>
      <c r="X7" s="28">
        <f>SUM(Y7:Z7)</f>
        <v>0</v>
      </c>
      <c r="Y7" s="72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2"/>
      <c r="AL7" s="1" t="s">
        <v>84</v>
      </c>
    </row>
    <row r="8" spans="1:43" x14ac:dyDescent="0.25">
      <c r="A8" s="49" t="s">
        <v>82</v>
      </c>
      <c r="B8" s="50" t="s">
        <v>45</v>
      </c>
      <c r="C8" s="50">
        <v>25</v>
      </c>
      <c r="D8" s="31">
        <f t="shared" si="0"/>
        <v>47217</v>
      </c>
      <c r="E8" s="38">
        <v>47217</v>
      </c>
      <c r="F8" s="38"/>
      <c r="G8" s="38"/>
      <c r="H8" s="38"/>
      <c r="I8" s="75" t="s">
        <v>23</v>
      </c>
      <c r="J8" s="38"/>
      <c r="K8" s="38"/>
      <c r="L8" s="23">
        <f>SUM(M8:P8)</f>
        <v>0</v>
      </c>
      <c r="M8" s="38"/>
      <c r="N8" s="38"/>
      <c r="O8" s="38"/>
      <c r="P8" s="38"/>
      <c r="Q8" s="38"/>
      <c r="R8" s="38">
        <f>SUM(S8:W8)</f>
        <v>0</v>
      </c>
      <c r="S8" s="38"/>
      <c r="T8" s="38"/>
      <c r="U8" s="38"/>
      <c r="V8" s="38"/>
      <c r="W8" s="38"/>
      <c r="X8" s="23">
        <f t="shared" ref="X8:X9" si="2">SUM(Y8:Z8)</f>
        <v>0</v>
      </c>
      <c r="Y8" s="72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2"/>
      <c r="AL8" s="1" t="s">
        <v>83</v>
      </c>
    </row>
    <row r="9" spans="1:43" ht="15.75" thickBot="1" x14ac:dyDescent="0.3">
      <c r="A9" s="49" t="s">
        <v>51</v>
      </c>
      <c r="B9" s="50" t="s">
        <v>27</v>
      </c>
      <c r="C9" s="50">
        <v>25</v>
      </c>
      <c r="D9" s="63">
        <f t="shared" si="0"/>
        <v>9657</v>
      </c>
      <c r="E9" s="38">
        <v>9657</v>
      </c>
      <c r="F9" s="32"/>
      <c r="G9" s="32"/>
      <c r="H9" s="32"/>
      <c r="I9" s="41" t="s">
        <v>80</v>
      </c>
      <c r="J9" s="38">
        <f t="shared" ref="J9:J13" si="3">SUM(R9,K9,L9,Q9,X9)</f>
        <v>0</v>
      </c>
      <c r="K9" s="32"/>
      <c r="L9" s="38">
        <f>M9+SUM(M9:P9)</f>
        <v>0</v>
      </c>
      <c r="M9" s="32"/>
      <c r="N9" s="32"/>
      <c r="O9" s="32"/>
      <c r="P9" s="32"/>
      <c r="Q9" s="32"/>
      <c r="R9" s="38">
        <f t="shared" ref="R9:R13" si="4">SUM(S9:W9)</f>
        <v>0</v>
      </c>
      <c r="S9" s="32"/>
      <c r="T9" s="32"/>
      <c r="U9" s="32"/>
      <c r="V9" s="32"/>
      <c r="W9" s="32"/>
      <c r="X9" s="63">
        <f t="shared" si="2"/>
        <v>0</v>
      </c>
      <c r="Y9" s="5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1" t="s">
        <v>52</v>
      </c>
      <c r="AQ9" s="1" t="s">
        <v>53</v>
      </c>
    </row>
    <row r="10" spans="1:43" ht="15.75" thickBot="1" x14ac:dyDescent="0.3">
      <c r="A10" s="21" t="s">
        <v>28</v>
      </c>
      <c r="B10" s="13" t="s">
        <v>29</v>
      </c>
      <c r="C10" s="73">
        <v>25</v>
      </c>
      <c r="D10" s="28">
        <f t="shared" si="0"/>
        <v>56995</v>
      </c>
      <c r="E10" s="17">
        <v>56995</v>
      </c>
      <c r="F10" s="43"/>
      <c r="G10" s="43"/>
      <c r="H10" s="17"/>
      <c r="I10" s="56" t="s">
        <v>80</v>
      </c>
      <c r="J10" s="17">
        <f t="shared" si="3"/>
        <v>0</v>
      </c>
      <c r="K10" s="17"/>
      <c r="L10" s="17">
        <f t="shared" ref="L10" si="5">M10</f>
        <v>0</v>
      </c>
      <c r="M10" s="17"/>
      <c r="N10" s="17"/>
      <c r="O10" s="17"/>
      <c r="P10" s="17"/>
      <c r="Q10" s="17"/>
      <c r="R10" s="17">
        <f t="shared" si="4"/>
        <v>0</v>
      </c>
      <c r="S10" s="17"/>
      <c r="T10" s="17"/>
      <c r="U10" s="17"/>
      <c r="V10" s="17"/>
      <c r="W10" s="17"/>
      <c r="X10" s="17">
        <f t="shared" ref="X10:X13" si="6">SUM(Y10:AJ10)</f>
        <v>0</v>
      </c>
      <c r="Y10" s="5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42"/>
      <c r="AL10" s="1" t="s">
        <v>54</v>
      </c>
    </row>
    <row r="11" spans="1:43" ht="15.75" thickBot="1" x14ac:dyDescent="0.3">
      <c r="A11" s="21" t="s">
        <v>38</v>
      </c>
      <c r="B11" s="13" t="s">
        <v>39</v>
      </c>
      <c r="C11" s="73"/>
      <c r="D11" s="79">
        <f t="shared" si="0"/>
        <v>190959</v>
      </c>
      <c r="E11" s="79">
        <f>SUM(E12:E13)</f>
        <v>0</v>
      </c>
      <c r="F11" s="79">
        <f t="shared" ref="F11:AK11" si="7">SUM(F12:F13)</f>
        <v>187259</v>
      </c>
      <c r="G11" s="79">
        <f t="shared" si="7"/>
        <v>3700</v>
      </c>
      <c r="H11" s="79">
        <f t="shared" si="7"/>
        <v>0</v>
      </c>
      <c r="I11" s="79">
        <f t="shared" si="7"/>
        <v>0</v>
      </c>
      <c r="J11" s="79">
        <f t="shared" si="7"/>
        <v>3700</v>
      </c>
      <c r="K11" s="79">
        <f t="shared" si="7"/>
        <v>0</v>
      </c>
      <c r="L11" s="79">
        <f t="shared" si="7"/>
        <v>0</v>
      </c>
      <c r="M11" s="79">
        <f t="shared" si="7"/>
        <v>0</v>
      </c>
      <c r="N11" s="79">
        <f t="shared" si="7"/>
        <v>0</v>
      </c>
      <c r="O11" s="79">
        <f t="shared" si="7"/>
        <v>0</v>
      </c>
      <c r="P11" s="79">
        <f t="shared" si="7"/>
        <v>0</v>
      </c>
      <c r="Q11" s="79">
        <f t="shared" si="7"/>
        <v>0</v>
      </c>
      <c r="R11" s="79">
        <f t="shared" si="7"/>
        <v>0</v>
      </c>
      <c r="S11" s="79">
        <f t="shared" si="7"/>
        <v>0</v>
      </c>
      <c r="T11" s="79">
        <f t="shared" si="7"/>
        <v>0</v>
      </c>
      <c r="U11" s="79">
        <f t="shared" si="7"/>
        <v>0</v>
      </c>
      <c r="V11" s="79">
        <f t="shared" si="7"/>
        <v>0</v>
      </c>
      <c r="W11" s="79">
        <f t="shared" si="7"/>
        <v>0</v>
      </c>
      <c r="X11" s="79">
        <f t="shared" si="7"/>
        <v>3700</v>
      </c>
      <c r="Y11" s="79">
        <f t="shared" si="7"/>
        <v>0</v>
      </c>
      <c r="Z11" s="79">
        <f t="shared" si="7"/>
        <v>0</v>
      </c>
      <c r="AA11" s="79">
        <f t="shared" si="7"/>
        <v>0</v>
      </c>
      <c r="AB11" s="79">
        <f t="shared" si="7"/>
        <v>0</v>
      </c>
      <c r="AC11" s="79">
        <f t="shared" si="7"/>
        <v>0</v>
      </c>
      <c r="AD11" s="79">
        <f t="shared" si="7"/>
        <v>3700</v>
      </c>
      <c r="AE11" s="79">
        <f t="shared" si="7"/>
        <v>0</v>
      </c>
      <c r="AF11" s="79">
        <f t="shared" si="7"/>
        <v>0</v>
      </c>
      <c r="AG11" s="79">
        <f t="shared" si="7"/>
        <v>0</v>
      </c>
      <c r="AH11" s="79">
        <f t="shared" si="7"/>
        <v>0</v>
      </c>
      <c r="AI11" s="79">
        <f t="shared" si="7"/>
        <v>0</v>
      </c>
      <c r="AJ11" s="79">
        <f t="shared" si="7"/>
        <v>0</v>
      </c>
      <c r="AK11" s="79">
        <f t="shared" si="7"/>
        <v>0</v>
      </c>
    </row>
    <row r="12" spans="1:43" x14ac:dyDescent="0.25">
      <c r="A12" s="26" t="s">
        <v>94</v>
      </c>
      <c r="B12" s="27" t="s">
        <v>95</v>
      </c>
      <c r="C12" s="27">
        <v>15</v>
      </c>
      <c r="D12" s="28">
        <f t="shared" si="0"/>
        <v>187259</v>
      </c>
      <c r="E12" s="28"/>
      <c r="F12" s="28">
        <v>187259</v>
      </c>
      <c r="G12" s="28"/>
      <c r="H12" s="76"/>
      <c r="I12" s="77" t="s">
        <v>49</v>
      </c>
      <c r="J12" s="28">
        <f t="shared" si="3"/>
        <v>0</v>
      </c>
      <c r="K12" s="76"/>
      <c r="L12" s="28"/>
      <c r="M12" s="76"/>
      <c r="N12" s="76"/>
      <c r="O12" s="76"/>
      <c r="P12" s="76"/>
      <c r="Q12" s="76"/>
      <c r="R12" s="24">
        <f t="shared" si="4"/>
        <v>0</v>
      </c>
      <c r="S12" s="76"/>
      <c r="T12" s="76"/>
      <c r="U12" s="76"/>
      <c r="V12" s="76"/>
      <c r="W12" s="76"/>
      <c r="X12" s="28">
        <f t="shared" si="6"/>
        <v>0</v>
      </c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8"/>
      <c r="AL12" s="1" t="s">
        <v>50</v>
      </c>
    </row>
    <row r="13" spans="1:43" ht="15.75" thickBot="1" x14ac:dyDescent="0.3">
      <c r="A13" s="39" t="s">
        <v>92</v>
      </c>
      <c r="B13" s="40" t="s">
        <v>90</v>
      </c>
      <c r="C13" s="40">
        <v>25</v>
      </c>
      <c r="D13" s="23">
        <f t="shared" si="0"/>
        <v>3700</v>
      </c>
      <c r="E13" s="23"/>
      <c r="F13" s="23"/>
      <c r="G13" s="23">
        <v>3700</v>
      </c>
      <c r="H13" s="44"/>
      <c r="I13" s="46"/>
      <c r="J13" s="23">
        <f t="shared" si="3"/>
        <v>3700</v>
      </c>
      <c r="K13" s="44"/>
      <c r="L13" s="23"/>
      <c r="M13" s="44"/>
      <c r="N13" s="44"/>
      <c r="O13" s="44"/>
      <c r="P13" s="44"/>
      <c r="Q13" s="44"/>
      <c r="R13" s="64">
        <f t="shared" si="4"/>
        <v>0</v>
      </c>
      <c r="S13" s="71"/>
      <c r="T13" s="71"/>
      <c r="U13" s="71"/>
      <c r="V13" s="71"/>
      <c r="W13" s="71"/>
      <c r="X13" s="63">
        <f t="shared" si="6"/>
        <v>3700</v>
      </c>
      <c r="Y13" s="44"/>
      <c r="Z13" s="44"/>
      <c r="AA13" s="44"/>
      <c r="AB13" s="44"/>
      <c r="AC13" s="44"/>
      <c r="AD13" s="44">
        <v>3700</v>
      </c>
      <c r="AE13" s="44"/>
      <c r="AF13" s="44"/>
      <c r="AG13" s="44"/>
      <c r="AH13" s="44"/>
      <c r="AI13" s="44"/>
      <c r="AJ13" s="44"/>
      <c r="AK13" s="45"/>
    </row>
    <row r="14" spans="1:43" ht="30" thickBot="1" x14ac:dyDescent="0.3">
      <c r="A14" s="21" t="s">
        <v>88</v>
      </c>
      <c r="B14" s="13">
        <v>10402</v>
      </c>
      <c r="C14" s="73">
        <v>25</v>
      </c>
      <c r="D14" s="28">
        <f t="shared" si="0"/>
        <v>373</v>
      </c>
      <c r="E14" s="17">
        <v>-627</v>
      </c>
      <c r="F14" s="17"/>
      <c r="G14" s="17"/>
      <c r="H14" s="14">
        <f>627+373</f>
        <v>1000</v>
      </c>
      <c r="I14" s="57" t="s">
        <v>47</v>
      </c>
      <c r="J14" s="17">
        <f>SUM(R14,K14,L14,Q14,X14,AK14)</f>
        <v>0</v>
      </c>
      <c r="K14" s="14"/>
      <c r="L14" s="17"/>
      <c r="M14" s="14"/>
      <c r="N14" s="14"/>
      <c r="O14" s="14"/>
      <c r="P14" s="14"/>
      <c r="Q14" s="14"/>
      <c r="R14" s="86">
        <f t="shared" ref="R14:R15" si="8">SUM(S14:W14)</f>
        <v>0</v>
      </c>
      <c r="S14" s="87"/>
      <c r="T14" s="87"/>
      <c r="U14" s="87"/>
      <c r="V14" s="87"/>
      <c r="W14" s="87"/>
      <c r="X14" s="88">
        <f t="shared" ref="X14:X15" si="9">SUM(Y14:AJ14)</f>
        <v>0</v>
      </c>
      <c r="Y14" s="5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61"/>
      <c r="AL14" s="1" t="s">
        <v>85</v>
      </c>
    </row>
    <row r="15" spans="1:43" ht="15.75" thickBot="1" x14ac:dyDescent="0.3">
      <c r="A15" s="21" t="s">
        <v>44</v>
      </c>
      <c r="B15" s="13" t="s">
        <v>101</v>
      </c>
      <c r="C15" s="73">
        <v>15</v>
      </c>
      <c r="D15" s="28">
        <f t="shared" si="0"/>
        <v>28800</v>
      </c>
      <c r="E15" s="17"/>
      <c r="F15" s="17">
        <v>28800</v>
      </c>
      <c r="G15" s="17"/>
      <c r="H15" s="14"/>
      <c r="I15" s="57" t="s">
        <v>49</v>
      </c>
      <c r="J15" s="17">
        <f>SUM(R15,K15,L15,Q15,X15)</f>
        <v>28800</v>
      </c>
      <c r="K15" s="14">
        <v>28800</v>
      </c>
      <c r="L15" s="42"/>
      <c r="M15" s="14"/>
      <c r="N15" s="14"/>
      <c r="O15" s="14"/>
      <c r="P15" s="14"/>
      <c r="Q15" s="14"/>
      <c r="R15" s="64">
        <f t="shared" si="8"/>
        <v>0</v>
      </c>
      <c r="S15" s="71"/>
      <c r="T15" s="71"/>
      <c r="U15" s="71"/>
      <c r="V15" s="71"/>
      <c r="W15" s="71"/>
      <c r="X15" s="63">
        <f t="shared" si="9"/>
        <v>0</v>
      </c>
      <c r="Y15" s="5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61"/>
    </row>
    <row r="16" spans="1:43" ht="15.75" thickBot="1" x14ac:dyDescent="0.3">
      <c r="A16" s="85" t="s">
        <v>13</v>
      </c>
      <c r="B16" s="16"/>
      <c r="C16" s="16"/>
      <c r="D16" s="17">
        <f>SUM(D11,D14,D15,D10,D6)</f>
        <v>350501</v>
      </c>
      <c r="E16" s="17">
        <f t="shared" ref="E16:AK16" si="10">SUM(E11,E14,E15,E10,E6)</f>
        <v>113242</v>
      </c>
      <c r="F16" s="17">
        <f t="shared" si="10"/>
        <v>232559</v>
      </c>
      <c r="G16" s="17">
        <f t="shared" si="10"/>
        <v>3700</v>
      </c>
      <c r="H16" s="17">
        <f t="shared" si="10"/>
        <v>1000</v>
      </c>
      <c r="I16" s="17">
        <f t="shared" si="10"/>
        <v>0</v>
      </c>
      <c r="J16" s="17">
        <f t="shared" si="10"/>
        <v>32500</v>
      </c>
      <c r="K16" s="17">
        <f t="shared" si="10"/>
        <v>28800</v>
      </c>
      <c r="L16" s="17">
        <f t="shared" si="10"/>
        <v>0</v>
      </c>
      <c r="M16" s="17">
        <f t="shared" si="10"/>
        <v>0</v>
      </c>
      <c r="N16" s="17">
        <f t="shared" si="10"/>
        <v>0</v>
      </c>
      <c r="O16" s="17">
        <f t="shared" si="10"/>
        <v>0</v>
      </c>
      <c r="P16" s="17">
        <f t="shared" si="10"/>
        <v>0</v>
      </c>
      <c r="Q16" s="17">
        <f t="shared" si="10"/>
        <v>0</v>
      </c>
      <c r="R16" s="17">
        <f t="shared" si="10"/>
        <v>0</v>
      </c>
      <c r="S16" s="17">
        <f t="shared" si="10"/>
        <v>0</v>
      </c>
      <c r="T16" s="17">
        <f t="shared" si="10"/>
        <v>0</v>
      </c>
      <c r="U16" s="17">
        <f t="shared" si="10"/>
        <v>0</v>
      </c>
      <c r="V16" s="17">
        <f t="shared" si="10"/>
        <v>0</v>
      </c>
      <c r="W16" s="17">
        <f t="shared" si="10"/>
        <v>0</v>
      </c>
      <c r="X16" s="17">
        <f t="shared" si="10"/>
        <v>3700</v>
      </c>
      <c r="Y16" s="17">
        <f t="shared" si="10"/>
        <v>0</v>
      </c>
      <c r="Z16" s="17">
        <f t="shared" si="10"/>
        <v>0</v>
      </c>
      <c r="AA16" s="17">
        <f t="shared" si="10"/>
        <v>0</v>
      </c>
      <c r="AB16" s="17">
        <f t="shared" si="10"/>
        <v>0</v>
      </c>
      <c r="AC16" s="17">
        <f t="shared" si="10"/>
        <v>0</v>
      </c>
      <c r="AD16" s="17">
        <f t="shared" si="10"/>
        <v>3700</v>
      </c>
      <c r="AE16" s="17">
        <f t="shared" si="10"/>
        <v>0</v>
      </c>
      <c r="AF16" s="17">
        <f t="shared" si="10"/>
        <v>0</v>
      </c>
      <c r="AG16" s="17">
        <f t="shared" si="10"/>
        <v>0</v>
      </c>
      <c r="AH16" s="17">
        <f t="shared" si="10"/>
        <v>0</v>
      </c>
      <c r="AI16" s="17">
        <f t="shared" si="10"/>
        <v>0</v>
      </c>
      <c r="AJ16" s="17">
        <f t="shared" si="10"/>
        <v>0</v>
      </c>
      <c r="AK16" s="17">
        <f t="shared" si="10"/>
        <v>0</v>
      </c>
      <c r="AL16" s="15"/>
    </row>
    <row r="17" spans="1:10" x14ac:dyDescent="0.25">
      <c r="A17" s="19"/>
      <c r="B17" s="19"/>
      <c r="C17" s="19"/>
      <c r="D17" s="19"/>
      <c r="E17" s="19"/>
      <c r="F17" s="19"/>
      <c r="G17" s="19"/>
    </row>
    <row r="18" spans="1:10" x14ac:dyDescent="0.25">
      <c r="A18" s="20"/>
      <c r="B18" s="19"/>
      <c r="C18" s="19"/>
      <c r="D18" s="19"/>
      <c r="E18" s="19"/>
      <c r="F18" s="19"/>
      <c r="G18" s="19"/>
      <c r="J18" s="25"/>
    </row>
    <row r="19" spans="1:10" x14ac:dyDescent="0.25">
      <c r="A19" s="4"/>
    </row>
    <row r="20" spans="1:10" x14ac:dyDescent="0.25">
      <c r="A20" s="4"/>
    </row>
    <row r="21" spans="1:10" x14ac:dyDescent="0.25">
      <c r="A21" s="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Lisa 1</vt:lpstr>
      <vt:lpstr>Lisa 2</vt:lpstr>
      <vt:lpstr>'Lisa 1'!Prinditiitlid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2016-02-04T12:38:33Z</dcterms:modified>
</cp:coreProperties>
</file>