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65" yWindow="-255" windowWidth="24435" windowHeight="11490"/>
  </bookViews>
  <sheets>
    <sheet name="Lisa 1" sheetId="6" r:id="rId1"/>
    <sheet name="Lisa 2" sheetId="5" r:id="rId2"/>
    <sheet name="Lisa 3" sheetId="7" r:id="rId3"/>
  </sheets>
  <definedNames>
    <definedName name="_xlnm.Print_Titles" localSheetId="0">'Lisa 1'!$3:$4</definedName>
  </definedNames>
  <calcPr calcId="125725"/>
</workbook>
</file>

<file path=xl/calcChain.xml><?xml version="1.0" encoding="utf-8"?>
<calcChain xmlns="http://schemas.openxmlformats.org/spreadsheetml/2006/main">
  <c r="C18" i="7"/>
  <c r="D18"/>
  <c r="E18"/>
  <c r="F18"/>
  <c r="G18"/>
  <c r="H18"/>
  <c r="I18"/>
  <c r="B18"/>
  <c r="C16"/>
  <c r="D16"/>
  <c r="E16"/>
  <c r="F16"/>
  <c r="G16"/>
  <c r="H16"/>
  <c r="I16"/>
  <c r="B16"/>
  <c r="C14"/>
  <c r="D14"/>
  <c r="E14"/>
  <c r="F14"/>
  <c r="G14"/>
  <c r="H14"/>
  <c r="I14"/>
  <c r="B14"/>
  <c r="C11"/>
  <c r="D11"/>
  <c r="E11"/>
  <c r="F11"/>
  <c r="G11"/>
  <c r="H11"/>
  <c r="I11"/>
  <c r="B13"/>
  <c r="B12"/>
  <c r="B11"/>
  <c r="C7"/>
  <c r="D7"/>
  <c r="E7"/>
  <c r="F7"/>
  <c r="G7"/>
  <c r="H7"/>
  <c r="I7"/>
  <c r="B9"/>
  <c r="B10"/>
  <c r="B8"/>
  <c r="D10" i="5"/>
  <c r="C24"/>
  <c r="D25"/>
  <c r="F24"/>
  <c r="G24"/>
  <c r="H24"/>
  <c r="I24"/>
  <c r="J24"/>
  <c r="K24"/>
  <c r="L24"/>
  <c r="E24"/>
  <c r="C51" i="6"/>
  <c r="C44"/>
  <c r="D44"/>
  <c r="E44"/>
  <c r="F44"/>
  <c r="G44"/>
  <c r="C41"/>
  <c r="D41"/>
  <c r="E41"/>
  <c r="F41"/>
  <c r="G41"/>
  <c r="B41"/>
  <c r="C35"/>
  <c r="D35"/>
  <c r="E35"/>
  <c r="F35"/>
  <c r="G35"/>
  <c r="C25"/>
  <c r="D25"/>
  <c r="E25"/>
  <c r="F25"/>
  <c r="G25"/>
  <c r="C5"/>
  <c r="D5"/>
  <c r="D51" s="1"/>
  <c r="E5"/>
  <c r="E51" s="1"/>
  <c r="F5"/>
  <c r="F51" s="1"/>
  <c r="G5"/>
  <c r="G51" s="1"/>
  <c r="B50"/>
  <c r="B49"/>
  <c r="B48"/>
  <c r="B47"/>
  <c r="B46"/>
  <c r="B45"/>
  <c r="B44" s="1"/>
  <c r="B40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C18" i="5"/>
  <c r="F6"/>
  <c r="F11"/>
  <c r="F19"/>
  <c r="F18" s="1"/>
  <c r="D20"/>
  <c r="D21"/>
  <c r="D22"/>
  <c r="D23"/>
  <c r="G19"/>
  <c r="G18" s="1"/>
  <c r="H19"/>
  <c r="H18" s="1"/>
  <c r="I19"/>
  <c r="I18" s="1"/>
  <c r="J19"/>
  <c r="J18" s="1"/>
  <c r="K19"/>
  <c r="K18" s="1"/>
  <c r="L19"/>
  <c r="L18" s="1"/>
  <c r="E19"/>
  <c r="E18" s="1"/>
  <c r="G11"/>
  <c r="H11"/>
  <c r="I11"/>
  <c r="J11"/>
  <c r="K11"/>
  <c r="L11"/>
  <c r="E11"/>
  <c r="D13"/>
  <c r="D14"/>
  <c r="D15"/>
  <c r="D16"/>
  <c r="D17"/>
  <c r="C10"/>
  <c r="I6"/>
  <c r="B7" i="7" l="1"/>
  <c r="B51" i="6"/>
  <c r="B35"/>
  <c r="B25"/>
  <c r="B5"/>
  <c r="D18" i="5"/>
  <c r="D11"/>
  <c r="F5"/>
  <c r="I5"/>
  <c r="C11"/>
  <c r="D19"/>
  <c r="J6"/>
  <c r="D8"/>
  <c r="E6"/>
  <c r="G6"/>
  <c r="H6"/>
  <c r="K6"/>
  <c r="L6"/>
  <c r="D7"/>
  <c r="C6"/>
  <c r="J5" l="1"/>
  <c r="D6"/>
  <c r="G5"/>
  <c r="K5"/>
  <c r="L5"/>
  <c r="E5"/>
  <c r="H5"/>
  <c r="C5"/>
  <c r="D12" l="1"/>
  <c r="D26" l="1"/>
  <c r="D9"/>
  <c r="D24" l="1"/>
  <c r="D5" s="1"/>
</calcChain>
</file>

<file path=xl/sharedStrings.xml><?xml version="1.0" encoding="utf-8"?>
<sst xmlns="http://schemas.openxmlformats.org/spreadsheetml/2006/main" count="128" uniqueCount="82">
  <si>
    <t>/allkirjastatud digitaalselt/</t>
  </si>
  <si>
    <t>Jüri Mölder</t>
  </si>
  <si>
    <t>Linnasekretär</t>
  </si>
  <si>
    <t>KOKKU</t>
  </si>
  <si>
    <t>tegevusala kood</t>
  </si>
  <si>
    <t>01112</t>
  </si>
  <si>
    <t>põhivara soetus</t>
  </si>
  <si>
    <t>ametnike töötasu</t>
  </si>
  <si>
    <t>Linna 2015. a eelarvesse  laekunud sihtotstarbeliste toetuste suunamine kulude katteks (eurodes)</t>
  </si>
  <si>
    <t>struktuuriüksus, asutus</t>
  </si>
  <si>
    <t>ürituste korraldamine</t>
  </si>
  <si>
    <t>mitmesugused majanduskulud</t>
  </si>
  <si>
    <t>Linnamajanduse osakond</t>
  </si>
  <si>
    <t>kokku
tulu</t>
  </si>
  <si>
    <t>kokku
kulu</t>
  </si>
  <si>
    <t>Haridusosakond</t>
  </si>
  <si>
    <t>Sotsiaalabi osakond</t>
  </si>
  <si>
    <t>Hooldekodu</t>
  </si>
  <si>
    <t>Kultuuriosakond</t>
  </si>
  <si>
    <t>Kutsehariduskeskus</t>
  </si>
  <si>
    <t>kulud inventarile</t>
  </si>
  <si>
    <t>05400</t>
  </si>
  <si>
    <t>09222</t>
  </si>
  <si>
    <t>09212</t>
  </si>
  <si>
    <t>08106</t>
  </si>
  <si>
    <t>06605</t>
  </si>
  <si>
    <t>haljastus</t>
  </si>
  <si>
    <t>maksud 
personalikuludelt</t>
  </si>
  <si>
    <t>osakonna ülalpidamiskulud</t>
  </si>
  <si>
    <t>koolituskulud</t>
  </si>
  <si>
    <t>Rahandusosakond</t>
  </si>
  <si>
    <t>Annelinna Gümnaasium</t>
  </si>
  <si>
    <t>töötajate töötasu</t>
  </si>
  <si>
    <t>Miina Härma Gümnaasium</t>
  </si>
  <si>
    <t>AleksanderPuškini Kool</t>
  </si>
  <si>
    <t>Tamme Gümnaasium</t>
  </si>
  <si>
    <t>Raatuse Kool</t>
  </si>
  <si>
    <t>laste huvialamajad ja keskused, sh:</t>
  </si>
  <si>
    <t>Anne Noortekeskus</t>
  </si>
  <si>
    <t>Lille Maja</t>
  </si>
  <si>
    <t>Tiigi Seltsimaja</t>
  </si>
  <si>
    <t>08202</t>
  </si>
  <si>
    <t>Maksud personali-kuludelt</t>
  </si>
  <si>
    <t>Koolitus-kulud</t>
  </si>
  <si>
    <t>Õppe-vahendid</t>
  </si>
  <si>
    <t>Koolitoit</t>
  </si>
  <si>
    <t>Hugo Treffneri Gümnaasium</t>
  </si>
  <si>
    <t>Töötajate
tööasu</t>
  </si>
  <si>
    <t>Üldkeskhariduse otsekulud (09213)</t>
  </si>
  <si>
    <t>Põhihariduse otsekulud (09212)</t>
  </si>
  <si>
    <t>Põhi- ja üldkeskhariduse kaudsed kulud (09220)</t>
  </si>
  <si>
    <t>Aleksander Puškini Kool</t>
  </si>
  <si>
    <t>Descartes'i Kool</t>
  </si>
  <si>
    <t>Forseliuse Kool</t>
  </si>
  <si>
    <t>Hansa Kool</t>
  </si>
  <si>
    <t>Herbert Masingu Kool</t>
  </si>
  <si>
    <t>Karlova Kool</t>
  </si>
  <si>
    <t>Kesklinna Kool</t>
  </si>
  <si>
    <t>Kivilinna Kool</t>
  </si>
  <si>
    <t>Kroonuaia Kool</t>
  </si>
  <si>
    <t>Maarja Kool</t>
  </si>
  <si>
    <t>Mart Reiniku Kool</t>
  </si>
  <si>
    <t>Täiskasvanute Gümnaasium</t>
  </si>
  <si>
    <t>Veeriku Kool</t>
  </si>
  <si>
    <t>Variku Kool</t>
  </si>
  <si>
    <t>Jaan Poska Gümnaasium</t>
  </si>
  <si>
    <t>Kristjan Jaak Petersoni Gümnaasium</t>
  </si>
  <si>
    <t>Täiskasvanute Gümnaasiumide kaudsed kulud (09221)</t>
  </si>
  <si>
    <t>Koolitoit (09601)</t>
  </si>
  <si>
    <t>Riigi toetusfondist hariduskuludeks saadud täiendavate vahendite jaotus (eurodes)</t>
  </si>
  <si>
    <t>Tegevusala ja haridusasutus</t>
  </si>
  <si>
    <t>Laste Turvakodu</t>
  </si>
  <si>
    <t>Juhtide töötasu</t>
  </si>
  <si>
    <t>Korrashoiu-materjalid</t>
  </si>
  <si>
    <t>Riist- ja tarkvara soetamine</t>
  </si>
  <si>
    <t>Kulud sisustusele</t>
  </si>
  <si>
    <t>Kulud muudele õppe-vahenditele</t>
  </si>
  <si>
    <t>Kultuuri- ja spordiüritused</t>
  </si>
  <si>
    <t>Hariduse abiteenused (09609)</t>
  </si>
  <si>
    <t>Haridusosakond (KulMin))</t>
  </si>
  <si>
    <t>Kroonuaia Kool  (KulMIn)</t>
  </si>
  <si>
    <t>Ümberpaigutused linna 2015. a hariduskulude eelarves (eurodes)</t>
  </si>
</sst>
</file>

<file path=xl/styles.xml><?xml version="1.0" encoding="utf-8"?>
<styleSheet xmlns="http://schemas.openxmlformats.org/spreadsheetml/2006/main">
  <numFmts count="3">
    <numFmt numFmtId="43" formatCode="_-* #,##0.00\ _k_r_-;\-* #,##0.00\ _k_r_-;_-* &quot;-&quot;??\ _k_r_-;_-@_-"/>
    <numFmt numFmtId="164" formatCode="_(* #,##0.00_);_(* \(#,##0.00\);_(* &quot;-&quot;??_);_(@_)"/>
    <numFmt numFmtId="165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7" fillId="0" borderId="0"/>
  </cellStyleXfs>
  <cellXfs count="121">
    <xf numFmtId="0" fontId="0" fillId="0" borderId="0" xfId="0"/>
    <xf numFmtId="0" fontId="8" fillId="0" borderId="0" xfId="0" applyFont="1"/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right"/>
    </xf>
    <xf numFmtId="3" fontId="10" fillId="0" borderId="1" xfId="0" applyNumberFormat="1" applyFont="1" applyBorder="1"/>
    <xf numFmtId="0" fontId="0" fillId="0" borderId="1" xfId="0" applyBorder="1" applyAlignment="1">
      <alignment horizontal="right"/>
    </xf>
    <xf numFmtId="3" fontId="5" fillId="0" borderId="1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3" fontId="4" fillId="0" borderId="1" xfId="0" applyNumberFormat="1" applyFont="1" applyBorder="1"/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right" wrapText="1"/>
    </xf>
    <xf numFmtId="4" fontId="4" fillId="0" borderId="1" xfId="0" applyNumberFormat="1" applyFont="1" applyBorder="1"/>
    <xf numFmtId="4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/>
    <xf numFmtId="0" fontId="10" fillId="0" borderId="0" xfId="0" applyFont="1"/>
    <xf numFmtId="4" fontId="1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/>
    <xf numFmtId="0" fontId="10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textRotation="90" wrapText="1"/>
    </xf>
    <xf numFmtId="4" fontId="10" fillId="0" borderId="0" xfId="0" applyNumberFormat="1" applyFont="1"/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2" fillId="0" borderId="0" xfId="0" applyFont="1"/>
    <xf numFmtId="15" fontId="13" fillId="0" borderId="0" xfId="0" applyNumberFormat="1" applyFont="1"/>
    <xf numFmtId="0" fontId="14" fillId="0" borderId="0" xfId="0" applyFont="1"/>
    <xf numFmtId="2" fontId="8" fillId="0" borderId="0" xfId="0" applyNumberFormat="1" applyFont="1"/>
    <xf numFmtId="0" fontId="11" fillId="0" borderId="0" xfId="0" applyFont="1"/>
    <xf numFmtId="0" fontId="9" fillId="2" borderId="4" xfId="0" applyFont="1" applyFill="1" applyBorder="1"/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1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3" fontId="15" fillId="0" borderId="14" xfId="0" applyNumberFormat="1" applyFont="1" applyBorder="1"/>
    <xf numFmtId="3" fontId="15" fillId="0" borderId="15" xfId="0" applyNumberFormat="1" applyFont="1" applyBorder="1"/>
    <xf numFmtId="3" fontId="15" fillId="0" borderId="3" xfId="0" applyNumberFormat="1" applyFont="1" applyBorder="1"/>
    <xf numFmtId="3" fontId="9" fillId="0" borderId="3" xfId="0" applyNumberFormat="1" applyFont="1" applyBorder="1"/>
    <xf numFmtId="3" fontId="9" fillId="0" borderId="8" xfId="0" applyNumberFormat="1" applyFont="1" applyBorder="1"/>
    <xf numFmtId="3" fontId="15" fillId="0" borderId="1" xfId="0" applyNumberFormat="1" applyFont="1" applyBorder="1"/>
    <xf numFmtId="3" fontId="9" fillId="0" borderId="1" xfId="0" applyNumberFormat="1" applyFont="1" applyFill="1" applyBorder="1"/>
    <xf numFmtId="3" fontId="9" fillId="0" borderId="10" xfId="0" applyNumberFormat="1" applyFont="1" applyFill="1" applyBorder="1"/>
    <xf numFmtId="3" fontId="15" fillId="0" borderId="2" xfId="0" applyNumberFormat="1" applyFont="1" applyBorder="1"/>
    <xf numFmtId="3" fontId="9" fillId="0" borderId="2" xfId="0" applyNumberFormat="1" applyFont="1" applyFill="1" applyBorder="1"/>
    <xf numFmtId="3" fontId="9" fillId="0" borderId="12" xfId="0" applyNumberFormat="1" applyFont="1" applyFill="1" applyBorder="1"/>
    <xf numFmtId="3" fontId="15" fillId="0" borderId="14" xfId="0" applyNumberFormat="1" applyFont="1" applyFill="1" applyBorder="1"/>
    <xf numFmtId="3" fontId="15" fillId="0" borderId="15" xfId="0" applyNumberFormat="1" applyFont="1" applyFill="1" applyBorder="1"/>
    <xf numFmtId="3" fontId="9" fillId="0" borderId="3" xfId="0" applyNumberFormat="1" applyFont="1" applyFill="1" applyBorder="1"/>
    <xf numFmtId="3" fontId="9" fillId="0" borderId="10" xfId="0" applyNumberFormat="1" applyFont="1" applyBorder="1"/>
    <xf numFmtId="3" fontId="9" fillId="0" borderId="12" xfId="0" applyNumberFormat="1" applyFont="1" applyBorder="1"/>
    <xf numFmtId="0" fontId="15" fillId="0" borderId="13" xfId="0" applyFont="1" applyFill="1" applyBorder="1" applyAlignment="1">
      <alignment wrapText="1"/>
    </xf>
    <xf numFmtId="3" fontId="15" fillId="0" borderId="3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9" fillId="0" borderId="1" xfId="0" applyNumberFormat="1" applyFont="1" applyBorder="1"/>
    <xf numFmtId="3" fontId="9" fillId="0" borderId="2" xfId="0" applyNumberFormat="1" applyFont="1" applyBorder="1"/>
    <xf numFmtId="0" fontId="15" fillId="0" borderId="1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8" fillId="0" borderId="0" xfId="0" quotePrefix="1" applyFo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/>
    <xf numFmtId="0" fontId="1" fillId="0" borderId="0" xfId="0" applyFont="1"/>
    <xf numFmtId="0" fontId="8" fillId="0" borderId="4" xfId="0" applyFont="1" applyFill="1" applyBorder="1"/>
    <xf numFmtId="0" fontId="14" fillId="0" borderId="5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9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9" xfId="0" applyFont="1" applyBorder="1" applyAlignment="1">
      <alignment horizontal="right"/>
    </xf>
    <xf numFmtId="3" fontId="8" fillId="0" borderId="2" xfId="0" applyNumberFormat="1" applyFont="1" applyFill="1" applyBorder="1"/>
    <xf numFmtId="3" fontId="8" fillId="0" borderId="12" xfId="0" applyNumberFormat="1" applyFont="1" applyFill="1" applyBorder="1"/>
    <xf numFmtId="3" fontId="8" fillId="0" borderId="3" xfId="0" applyNumberFormat="1" applyFont="1" applyFill="1" applyBorder="1"/>
    <xf numFmtId="3" fontId="8" fillId="0" borderId="3" xfId="0" applyNumberFormat="1" applyFont="1" applyBorder="1"/>
    <xf numFmtId="3" fontId="14" fillId="0" borderId="14" xfId="0" applyNumberFormat="1" applyFont="1" applyFill="1" applyBorder="1"/>
    <xf numFmtId="3" fontId="14" fillId="0" borderId="14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3" fontId="14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8" xfId="0" applyNumberFormat="1" applyFont="1" applyFill="1" applyBorder="1"/>
    <xf numFmtId="0" fontId="8" fillId="0" borderId="11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3" fontId="8" fillId="0" borderId="17" xfId="0" applyNumberFormat="1" applyFont="1" applyFill="1" applyBorder="1"/>
    <xf numFmtId="0" fontId="16" fillId="0" borderId="0" xfId="0" applyFont="1"/>
    <xf numFmtId="0" fontId="10" fillId="0" borderId="1" xfId="0" quotePrefix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Comma 2" xfId="1"/>
    <cellStyle name="Comma 2 2" xfId="2"/>
    <cellStyle name="Comma 3" xfId="3"/>
    <cellStyle name="Comma 4" xfId="4"/>
    <cellStyle name="Comma 5" xfId="5"/>
    <cellStyle name="Normaallaad_Leht1" xfId="7"/>
    <cellStyle name="Normal" xfId="0" builtinId="0"/>
    <cellStyle name="Normal 2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A41" sqref="A41"/>
    </sheetView>
  </sheetViews>
  <sheetFormatPr defaultRowHeight="15"/>
  <cols>
    <col min="1" max="1" width="30.140625" style="1" customWidth="1"/>
    <col min="2" max="2" width="9.42578125" style="1" bestFit="1" customWidth="1"/>
    <col min="3" max="3" width="8.42578125" style="1" bestFit="1" customWidth="1"/>
    <col min="4" max="4" width="8.85546875" style="1" bestFit="1" customWidth="1"/>
    <col min="5" max="5" width="8.140625" style="1" bestFit="1" customWidth="1"/>
    <col min="6" max="7" width="7.7109375" style="1" bestFit="1" customWidth="1"/>
    <col min="8" max="8" width="11.42578125" style="1" customWidth="1"/>
    <col min="9" max="9" width="11.85546875" style="1" bestFit="1" customWidth="1"/>
    <col min="10" max="256" width="9.140625" style="1"/>
    <col min="257" max="257" width="37.140625" style="1" customWidth="1"/>
    <col min="258" max="258" width="13.85546875" style="1" customWidth="1"/>
    <col min="259" max="259" width="16.42578125" style="1" customWidth="1"/>
    <col min="260" max="260" width="13" style="1" customWidth="1"/>
    <col min="261" max="261" width="11.85546875" style="1" customWidth="1"/>
    <col min="262" max="262" width="13" style="1" customWidth="1"/>
    <col min="263" max="263" width="13.140625" style="1" customWidth="1"/>
    <col min="264" max="264" width="11.42578125" style="1" customWidth="1"/>
    <col min="265" max="265" width="11.85546875" style="1" bestFit="1" customWidth="1"/>
    <col min="266" max="512" width="9.140625" style="1"/>
    <col min="513" max="513" width="37.140625" style="1" customWidth="1"/>
    <col min="514" max="514" width="13.85546875" style="1" customWidth="1"/>
    <col min="515" max="515" width="16.42578125" style="1" customWidth="1"/>
    <col min="516" max="516" width="13" style="1" customWidth="1"/>
    <col min="517" max="517" width="11.85546875" style="1" customWidth="1"/>
    <col min="518" max="518" width="13" style="1" customWidth="1"/>
    <col min="519" max="519" width="13.140625" style="1" customWidth="1"/>
    <col min="520" max="520" width="11.42578125" style="1" customWidth="1"/>
    <col min="521" max="521" width="11.85546875" style="1" bestFit="1" customWidth="1"/>
    <col min="522" max="768" width="9.140625" style="1"/>
    <col min="769" max="769" width="37.140625" style="1" customWidth="1"/>
    <col min="770" max="770" width="13.85546875" style="1" customWidth="1"/>
    <col min="771" max="771" width="16.42578125" style="1" customWidth="1"/>
    <col min="772" max="772" width="13" style="1" customWidth="1"/>
    <col min="773" max="773" width="11.85546875" style="1" customWidth="1"/>
    <col min="774" max="774" width="13" style="1" customWidth="1"/>
    <col min="775" max="775" width="13.140625" style="1" customWidth="1"/>
    <col min="776" max="776" width="11.42578125" style="1" customWidth="1"/>
    <col min="777" max="777" width="11.85546875" style="1" bestFit="1" customWidth="1"/>
    <col min="778" max="1024" width="9.140625" style="1"/>
    <col min="1025" max="1025" width="37.140625" style="1" customWidth="1"/>
    <col min="1026" max="1026" width="13.85546875" style="1" customWidth="1"/>
    <col min="1027" max="1027" width="16.42578125" style="1" customWidth="1"/>
    <col min="1028" max="1028" width="13" style="1" customWidth="1"/>
    <col min="1029" max="1029" width="11.85546875" style="1" customWidth="1"/>
    <col min="1030" max="1030" width="13" style="1" customWidth="1"/>
    <col min="1031" max="1031" width="13.140625" style="1" customWidth="1"/>
    <col min="1032" max="1032" width="11.42578125" style="1" customWidth="1"/>
    <col min="1033" max="1033" width="11.85546875" style="1" bestFit="1" customWidth="1"/>
    <col min="1034" max="1280" width="9.140625" style="1"/>
    <col min="1281" max="1281" width="37.140625" style="1" customWidth="1"/>
    <col min="1282" max="1282" width="13.85546875" style="1" customWidth="1"/>
    <col min="1283" max="1283" width="16.42578125" style="1" customWidth="1"/>
    <col min="1284" max="1284" width="13" style="1" customWidth="1"/>
    <col min="1285" max="1285" width="11.85546875" style="1" customWidth="1"/>
    <col min="1286" max="1286" width="13" style="1" customWidth="1"/>
    <col min="1287" max="1287" width="13.140625" style="1" customWidth="1"/>
    <col min="1288" max="1288" width="11.42578125" style="1" customWidth="1"/>
    <col min="1289" max="1289" width="11.85546875" style="1" bestFit="1" customWidth="1"/>
    <col min="1290" max="1536" width="9.140625" style="1"/>
    <col min="1537" max="1537" width="37.140625" style="1" customWidth="1"/>
    <col min="1538" max="1538" width="13.85546875" style="1" customWidth="1"/>
    <col min="1539" max="1539" width="16.42578125" style="1" customWidth="1"/>
    <col min="1540" max="1540" width="13" style="1" customWidth="1"/>
    <col min="1541" max="1541" width="11.85546875" style="1" customWidth="1"/>
    <col min="1542" max="1542" width="13" style="1" customWidth="1"/>
    <col min="1543" max="1543" width="13.140625" style="1" customWidth="1"/>
    <col min="1544" max="1544" width="11.42578125" style="1" customWidth="1"/>
    <col min="1545" max="1545" width="11.85546875" style="1" bestFit="1" customWidth="1"/>
    <col min="1546" max="1792" width="9.140625" style="1"/>
    <col min="1793" max="1793" width="37.140625" style="1" customWidth="1"/>
    <col min="1794" max="1794" width="13.85546875" style="1" customWidth="1"/>
    <col min="1795" max="1795" width="16.42578125" style="1" customWidth="1"/>
    <col min="1796" max="1796" width="13" style="1" customWidth="1"/>
    <col min="1797" max="1797" width="11.85546875" style="1" customWidth="1"/>
    <col min="1798" max="1798" width="13" style="1" customWidth="1"/>
    <col min="1799" max="1799" width="13.140625" style="1" customWidth="1"/>
    <col min="1800" max="1800" width="11.42578125" style="1" customWidth="1"/>
    <col min="1801" max="1801" width="11.85546875" style="1" bestFit="1" customWidth="1"/>
    <col min="1802" max="2048" width="9.140625" style="1"/>
    <col min="2049" max="2049" width="37.140625" style="1" customWidth="1"/>
    <col min="2050" max="2050" width="13.85546875" style="1" customWidth="1"/>
    <col min="2051" max="2051" width="16.42578125" style="1" customWidth="1"/>
    <col min="2052" max="2052" width="13" style="1" customWidth="1"/>
    <col min="2053" max="2053" width="11.85546875" style="1" customWidth="1"/>
    <col min="2054" max="2054" width="13" style="1" customWidth="1"/>
    <col min="2055" max="2055" width="13.140625" style="1" customWidth="1"/>
    <col min="2056" max="2056" width="11.42578125" style="1" customWidth="1"/>
    <col min="2057" max="2057" width="11.85546875" style="1" bestFit="1" customWidth="1"/>
    <col min="2058" max="2304" width="9.140625" style="1"/>
    <col min="2305" max="2305" width="37.140625" style="1" customWidth="1"/>
    <col min="2306" max="2306" width="13.85546875" style="1" customWidth="1"/>
    <col min="2307" max="2307" width="16.42578125" style="1" customWidth="1"/>
    <col min="2308" max="2308" width="13" style="1" customWidth="1"/>
    <col min="2309" max="2309" width="11.85546875" style="1" customWidth="1"/>
    <col min="2310" max="2310" width="13" style="1" customWidth="1"/>
    <col min="2311" max="2311" width="13.140625" style="1" customWidth="1"/>
    <col min="2312" max="2312" width="11.42578125" style="1" customWidth="1"/>
    <col min="2313" max="2313" width="11.85546875" style="1" bestFit="1" customWidth="1"/>
    <col min="2314" max="2560" width="9.140625" style="1"/>
    <col min="2561" max="2561" width="37.140625" style="1" customWidth="1"/>
    <col min="2562" max="2562" width="13.85546875" style="1" customWidth="1"/>
    <col min="2563" max="2563" width="16.42578125" style="1" customWidth="1"/>
    <col min="2564" max="2564" width="13" style="1" customWidth="1"/>
    <col min="2565" max="2565" width="11.85546875" style="1" customWidth="1"/>
    <col min="2566" max="2566" width="13" style="1" customWidth="1"/>
    <col min="2567" max="2567" width="13.140625" style="1" customWidth="1"/>
    <col min="2568" max="2568" width="11.42578125" style="1" customWidth="1"/>
    <col min="2569" max="2569" width="11.85546875" style="1" bestFit="1" customWidth="1"/>
    <col min="2570" max="2816" width="9.140625" style="1"/>
    <col min="2817" max="2817" width="37.140625" style="1" customWidth="1"/>
    <col min="2818" max="2818" width="13.85546875" style="1" customWidth="1"/>
    <col min="2819" max="2819" width="16.42578125" style="1" customWidth="1"/>
    <col min="2820" max="2820" width="13" style="1" customWidth="1"/>
    <col min="2821" max="2821" width="11.85546875" style="1" customWidth="1"/>
    <col min="2822" max="2822" width="13" style="1" customWidth="1"/>
    <col min="2823" max="2823" width="13.140625" style="1" customWidth="1"/>
    <col min="2824" max="2824" width="11.42578125" style="1" customWidth="1"/>
    <col min="2825" max="2825" width="11.85546875" style="1" bestFit="1" customWidth="1"/>
    <col min="2826" max="3072" width="9.140625" style="1"/>
    <col min="3073" max="3073" width="37.140625" style="1" customWidth="1"/>
    <col min="3074" max="3074" width="13.85546875" style="1" customWidth="1"/>
    <col min="3075" max="3075" width="16.42578125" style="1" customWidth="1"/>
    <col min="3076" max="3076" width="13" style="1" customWidth="1"/>
    <col min="3077" max="3077" width="11.85546875" style="1" customWidth="1"/>
    <col min="3078" max="3078" width="13" style="1" customWidth="1"/>
    <col min="3079" max="3079" width="13.140625" style="1" customWidth="1"/>
    <col min="3080" max="3080" width="11.42578125" style="1" customWidth="1"/>
    <col min="3081" max="3081" width="11.85546875" style="1" bestFit="1" customWidth="1"/>
    <col min="3082" max="3328" width="9.140625" style="1"/>
    <col min="3329" max="3329" width="37.140625" style="1" customWidth="1"/>
    <col min="3330" max="3330" width="13.85546875" style="1" customWidth="1"/>
    <col min="3331" max="3331" width="16.42578125" style="1" customWidth="1"/>
    <col min="3332" max="3332" width="13" style="1" customWidth="1"/>
    <col min="3333" max="3333" width="11.85546875" style="1" customWidth="1"/>
    <col min="3334" max="3334" width="13" style="1" customWidth="1"/>
    <col min="3335" max="3335" width="13.140625" style="1" customWidth="1"/>
    <col min="3336" max="3336" width="11.42578125" style="1" customWidth="1"/>
    <col min="3337" max="3337" width="11.85546875" style="1" bestFit="1" customWidth="1"/>
    <col min="3338" max="3584" width="9.140625" style="1"/>
    <col min="3585" max="3585" width="37.140625" style="1" customWidth="1"/>
    <col min="3586" max="3586" width="13.85546875" style="1" customWidth="1"/>
    <col min="3587" max="3587" width="16.42578125" style="1" customWidth="1"/>
    <col min="3588" max="3588" width="13" style="1" customWidth="1"/>
    <col min="3589" max="3589" width="11.85546875" style="1" customWidth="1"/>
    <col min="3590" max="3590" width="13" style="1" customWidth="1"/>
    <col min="3591" max="3591" width="13.140625" style="1" customWidth="1"/>
    <col min="3592" max="3592" width="11.42578125" style="1" customWidth="1"/>
    <col min="3593" max="3593" width="11.85546875" style="1" bestFit="1" customWidth="1"/>
    <col min="3594" max="3840" width="9.140625" style="1"/>
    <col min="3841" max="3841" width="37.140625" style="1" customWidth="1"/>
    <col min="3842" max="3842" width="13.85546875" style="1" customWidth="1"/>
    <col min="3843" max="3843" width="16.42578125" style="1" customWidth="1"/>
    <col min="3844" max="3844" width="13" style="1" customWidth="1"/>
    <col min="3845" max="3845" width="11.85546875" style="1" customWidth="1"/>
    <col min="3846" max="3846" width="13" style="1" customWidth="1"/>
    <col min="3847" max="3847" width="13.140625" style="1" customWidth="1"/>
    <col min="3848" max="3848" width="11.42578125" style="1" customWidth="1"/>
    <col min="3849" max="3849" width="11.85546875" style="1" bestFit="1" customWidth="1"/>
    <col min="3850" max="4096" width="9.140625" style="1"/>
    <col min="4097" max="4097" width="37.140625" style="1" customWidth="1"/>
    <col min="4098" max="4098" width="13.85546875" style="1" customWidth="1"/>
    <col min="4099" max="4099" width="16.42578125" style="1" customWidth="1"/>
    <col min="4100" max="4100" width="13" style="1" customWidth="1"/>
    <col min="4101" max="4101" width="11.85546875" style="1" customWidth="1"/>
    <col min="4102" max="4102" width="13" style="1" customWidth="1"/>
    <col min="4103" max="4103" width="13.140625" style="1" customWidth="1"/>
    <col min="4104" max="4104" width="11.42578125" style="1" customWidth="1"/>
    <col min="4105" max="4105" width="11.85546875" style="1" bestFit="1" customWidth="1"/>
    <col min="4106" max="4352" width="9.140625" style="1"/>
    <col min="4353" max="4353" width="37.140625" style="1" customWidth="1"/>
    <col min="4354" max="4354" width="13.85546875" style="1" customWidth="1"/>
    <col min="4355" max="4355" width="16.42578125" style="1" customWidth="1"/>
    <col min="4356" max="4356" width="13" style="1" customWidth="1"/>
    <col min="4357" max="4357" width="11.85546875" style="1" customWidth="1"/>
    <col min="4358" max="4358" width="13" style="1" customWidth="1"/>
    <col min="4359" max="4359" width="13.140625" style="1" customWidth="1"/>
    <col min="4360" max="4360" width="11.42578125" style="1" customWidth="1"/>
    <col min="4361" max="4361" width="11.85546875" style="1" bestFit="1" customWidth="1"/>
    <col min="4362" max="4608" width="9.140625" style="1"/>
    <col min="4609" max="4609" width="37.140625" style="1" customWidth="1"/>
    <col min="4610" max="4610" width="13.85546875" style="1" customWidth="1"/>
    <col min="4611" max="4611" width="16.42578125" style="1" customWidth="1"/>
    <col min="4612" max="4612" width="13" style="1" customWidth="1"/>
    <col min="4613" max="4613" width="11.85546875" style="1" customWidth="1"/>
    <col min="4614" max="4614" width="13" style="1" customWidth="1"/>
    <col min="4615" max="4615" width="13.140625" style="1" customWidth="1"/>
    <col min="4616" max="4616" width="11.42578125" style="1" customWidth="1"/>
    <col min="4617" max="4617" width="11.85546875" style="1" bestFit="1" customWidth="1"/>
    <col min="4618" max="4864" width="9.140625" style="1"/>
    <col min="4865" max="4865" width="37.140625" style="1" customWidth="1"/>
    <col min="4866" max="4866" width="13.85546875" style="1" customWidth="1"/>
    <col min="4867" max="4867" width="16.42578125" style="1" customWidth="1"/>
    <col min="4868" max="4868" width="13" style="1" customWidth="1"/>
    <col min="4869" max="4869" width="11.85546875" style="1" customWidth="1"/>
    <col min="4870" max="4870" width="13" style="1" customWidth="1"/>
    <col min="4871" max="4871" width="13.140625" style="1" customWidth="1"/>
    <col min="4872" max="4872" width="11.42578125" style="1" customWidth="1"/>
    <col min="4873" max="4873" width="11.85546875" style="1" bestFit="1" customWidth="1"/>
    <col min="4874" max="5120" width="9.140625" style="1"/>
    <col min="5121" max="5121" width="37.140625" style="1" customWidth="1"/>
    <col min="5122" max="5122" width="13.85546875" style="1" customWidth="1"/>
    <col min="5123" max="5123" width="16.42578125" style="1" customWidth="1"/>
    <col min="5124" max="5124" width="13" style="1" customWidth="1"/>
    <col min="5125" max="5125" width="11.85546875" style="1" customWidth="1"/>
    <col min="5126" max="5126" width="13" style="1" customWidth="1"/>
    <col min="5127" max="5127" width="13.140625" style="1" customWidth="1"/>
    <col min="5128" max="5128" width="11.42578125" style="1" customWidth="1"/>
    <col min="5129" max="5129" width="11.85546875" style="1" bestFit="1" customWidth="1"/>
    <col min="5130" max="5376" width="9.140625" style="1"/>
    <col min="5377" max="5377" width="37.140625" style="1" customWidth="1"/>
    <col min="5378" max="5378" width="13.85546875" style="1" customWidth="1"/>
    <col min="5379" max="5379" width="16.42578125" style="1" customWidth="1"/>
    <col min="5380" max="5380" width="13" style="1" customWidth="1"/>
    <col min="5381" max="5381" width="11.85546875" style="1" customWidth="1"/>
    <col min="5382" max="5382" width="13" style="1" customWidth="1"/>
    <col min="5383" max="5383" width="13.140625" style="1" customWidth="1"/>
    <col min="5384" max="5384" width="11.42578125" style="1" customWidth="1"/>
    <col min="5385" max="5385" width="11.85546875" style="1" bestFit="1" customWidth="1"/>
    <col min="5386" max="5632" width="9.140625" style="1"/>
    <col min="5633" max="5633" width="37.140625" style="1" customWidth="1"/>
    <col min="5634" max="5634" width="13.85546875" style="1" customWidth="1"/>
    <col min="5635" max="5635" width="16.42578125" style="1" customWidth="1"/>
    <col min="5636" max="5636" width="13" style="1" customWidth="1"/>
    <col min="5637" max="5637" width="11.85546875" style="1" customWidth="1"/>
    <col min="5638" max="5638" width="13" style="1" customWidth="1"/>
    <col min="5639" max="5639" width="13.140625" style="1" customWidth="1"/>
    <col min="5640" max="5640" width="11.42578125" style="1" customWidth="1"/>
    <col min="5641" max="5641" width="11.85546875" style="1" bestFit="1" customWidth="1"/>
    <col min="5642" max="5888" width="9.140625" style="1"/>
    <col min="5889" max="5889" width="37.140625" style="1" customWidth="1"/>
    <col min="5890" max="5890" width="13.85546875" style="1" customWidth="1"/>
    <col min="5891" max="5891" width="16.42578125" style="1" customWidth="1"/>
    <col min="5892" max="5892" width="13" style="1" customWidth="1"/>
    <col min="5893" max="5893" width="11.85546875" style="1" customWidth="1"/>
    <col min="5894" max="5894" width="13" style="1" customWidth="1"/>
    <col min="5895" max="5895" width="13.140625" style="1" customWidth="1"/>
    <col min="5896" max="5896" width="11.42578125" style="1" customWidth="1"/>
    <col min="5897" max="5897" width="11.85546875" style="1" bestFit="1" customWidth="1"/>
    <col min="5898" max="6144" width="9.140625" style="1"/>
    <col min="6145" max="6145" width="37.140625" style="1" customWidth="1"/>
    <col min="6146" max="6146" width="13.85546875" style="1" customWidth="1"/>
    <col min="6147" max="6147" width="16.42578125" style="1" customWidth="1"/>
    <col min="6148" max="6148" width="13" style="1" customWidth="1"/>
    <col min="6149" max="6149" width="11.85546875" style="1" customWidth="1"/>
    <col min="6150" max="6150" width="13" style="1" customWidth="1"/>
    <col min="6151" max="6151" width="13.140625" style="1" customWidth="1"/>
    <col min="6152" max="6152" width="11.42578125" style="1" customWidth="1"/>
    <col min="6153" max="6153" width="11.85546875" style="1" bestFit="1" customWidth="1"/>
    <col min="6154" max="6400" width="9.140625" style="1"/>
    <col min="6401" max="6401" width="37.140625" style="1" customWidth="1"/>
    <col min="6402" max="6402" width="13.85546875" style="1" customWidth="1"/>
    <col min="6403" max="6403" width="16.42578125" style="1" customWidth="1"/>
    <col min="6404" max="6404" width="13" style="1" customWidth="1"/>
    <col min="6405" max="6405" width="11.85546875" style="1" customWidth="1"/>
    <col min="6406" max="6406" width="13" style="1" customWidth="1"/>
    <col min="6407" max="6407" width="13.140625" style="1" customWidth="1"/>
    <col min="6408" max="6408" width="11.42578125" style="1" customWidth="1"/>
    <col min="6409" max="6409" width="11.85546875" style="1" bestFit="1" customWidth="1"/>
    <col min="6410" max="6656" width="9.140625" style="1"/>
    <col min="6657" max="6657" width="37.140625" style="1" customWidth="1"/>
    <col min="6658" max="6658" width="13.85546875" style="1" customWidth="1"/>
    <col min="6659" max="6659" width="16.42578125" style="1" customWidth="1"/>
    <col min="6660" max="6660" width="13" style="1" customWidth="1"/>
    <col min="6661" max="6661" width="11.85546875" style="1" customWidth="1"/>
    <col min="6662" max="6662" width="13" style="1" customWidth="1"/>
    <col min="6663" max="6663" width="13.140625" style="1" customWidth="1"/>
    <col min="6664" max="6664" width="11.42578125" style="1" customWidth="1"/>
    <col min="6665" max="6665" width="11.85546875" style="1" bestFit="1" customWidth="1"/>
    <col min="6666" max="6912" width="9.140625" style="1"/>
    <col min="6913" max="6913" width="37.140625" style="1" customWidth="1"/>
    <col min="6914" max="6914" width="13.85546875" style="1" customWidth="1"/>
    <col min="6915" max="6915" width="16.42578125" style="1" customWidth="1"/>
    <col min="6916" max="6916" width="13" style="1" customWidth="1"/>
    <col min="6917" max="6917" width="11.85546875" style="1" customWidth="1"/>
    <col min="6918" max="6918" width="13" style="1" customWidth="1"/>
    <col min="6919" max="6919" width="13.140625" style="1" customWidth="1"/>
    <col min="6920" max="6920" width="11.42578125" style="1" customWidth="1"/>
    <col min="6921" max="6921" width="11.85546875" style="1" bestFit="1" customWidth="1"/>
    <col min="6922" max="7168" width="9.140625" style="1"/>
    <col min="7169" max="7169" width="37.140625" style="1" customWidth="1"/>
    <col min="7170" max="7170" width="13.85546875" style="1" customWidth="1"/>
    <col min="7171" max="7171" width="16.42578125" style="1" customWidth="1"/>
    <col min="7172" max="7172" width="13" style="1" customWidth="1"/>
    <col min="7173" max="7173" width="11.85546875" style="1" customWidth="1"/>
    <col min="7174" max="7174" width="13" style="1" customWidth="1"/>
    <col min="7175" max="7175" width="13.140625" style="1" customWidth="1"/>
    <col min="7176" max="7176" width="11.42578125" style="1" customWidth="1"/>
    <col min="7177" max="7177" width="11.85546875" style="1" bestFit="1" customWidth="1"/>
    <col min="7178" max="7424" width="9.140625" style="1"/>
    <col min="7425" max="7425" width="37.140625" style="1" customWidth="1"/>
    <col min="7426" max="7426" width="13.85546875" style="1" customWidth="1"/>
    <col min="7427" max="7427" width="16.42578125" style="1" customWidth="1"/>
    <col min="7428" max="7428" width="13" style="1" customWidth="1"/>
    <col min="7429" max="7429" width="11.85546875" style="1" customWidth="1"/>
    <col min="7430" max="7430" width="13" style="1" customWidth="1"/>
    <col min="7431" max="7431" width="13.140625" style="1" customWidth="1"/>
    <col min="7432" max="7432" width="11.42578125" style="1" customWidth="1"/>
    <col min="7433" max="7433" width="11.85546875" style="1" bestFit="1" customWidth="1"/>
    <col min="7434" max="7680" width="9.140625" style="1"/>
    <col min="7681" max="7681" width="37.140625" style="1" customWidth="1"/>
    <col min="7682" max="7682" width="13.85546875" style="1" customWidth="1"/>
    <col min="7683" max="7683" width="16.42578125" style="1" customWidth="1"/>
    <col min="7684" max="7684" width="13" style="1" customWidth="1"/>
    <col min="7685" max="7685" width="11.85546875" style="1" customWidth="1"/>
    <col min="7686" max="7686" width="13" style="1" customWidth="1"/>
    <col min="7687" max="7687" width="13.140625" style="1" customWidth="1"/>
    <col min="7688" max="7688" width="11.42578125" style="1" customWidth="1"/>
    <col min="7689" max="7689" width="11.85546875" style="1" bestFit="1" customWidth="1"/>
    <col min="7690" max="7936" width="9.140625" style="1"/>
    <col min="7937" max="7937" width="37.140625" style="1" customWidth="1"/>
    <col min="7938" max="7938" width="13.85546875" style="1" customWidth="1"/>
    <col min="7939" max="7939" width="16.42578125" style="1" customWidth="1"/>
    <col min="7940" max="7940" width="13" style="1" customWidth="1"/>
    <col min="7941" max="7941" width="11.85546875" style="1" customWidth="1"/>
    <col min="7942" max="7942" width="13" style="1" customWidth="1"/>
    <col min="7943" max="7943" width="13.140625" style="1" customWidth="1"/>
    <col min="7944" max="7944" width="11.42578125" style="1" customWidth="1"/>
    <col min="7945" max="7945" width="11.85546875" style="1" bestFit="1" customWidth="1"/>
    <col min="7946" max="8192" width="9.140625" style="1"/>
    <col min="8193" max="8193" width="37.140625" style="1" customWidth="1"/>
    <col min="8194" max="8194" width="13.85546875" style="1" customWidth="1"/>
    <col min="8195" max="8195" width="16.42578125" style="1" customWidth="1"/>
    <col min="8196" max="8196" width="13" style="1" customWidth="1"/>
    <col min="8197" max="8197" width="11.85546875" style="1" customWidth="1"/>
    <col min="8198" max="8198" width="13" style="1" customWidth="1"/>
    <col min="8199" max="8199" width="13.140625" style="1" customWidth="1"/>
    <col min="8200" max="8200" width="11.42578125" style="1" customWidth="1"/>
    <col min="8201" max="8201" width="11.85546875" style="1" bestFit="1" customWidth="1"/>
    <col min="8202" max="8448" width="9.140625" style="1"/>
    <col min="8449" max="8449" width="37.140625" style="1" customWidth="1"/>
    <col min="8450" max="8450" width="13.85546875" style="1" customWidth="1"/>
    <col min="8451" max="8451" width="16.42578125" style="1" customWidth="1"/>
    <col min="8452" max="8452" width="13" style="1" customWidth="1"/>
    <col min="8453" max="8453" width="11.85546875" style="1" customWidth="1"/>
    <col min="8454" max="8454" width="13" style="1" customWidth="1"/>
    <col min="8455" max="8455" width="13.140625" style="1" customWidth="1"/>
    <col min="8456" max="8456" width="11.42578125" style="1" customWidth="1"/>
    <col min="8457" max="8457" width="11.85546875" style="1" bestFit="1" customWidth="1"/>
    <col min="8458" max="8704" width="9.140625" style="1"/>
    <col min="8705" max="8705" width="37.140625" style="1" customWidth="1"/>
    <col min="8706" max="8706" width="13.85546875" style="1" customWidth="1"/>
    <col min="8707" max="8707" width="16.42578125" style="1" customWidth="1"/>
    <col min="8708" max="8708" width="13" style="1" customWidth="1"/>
    <col min="8709" max="8709" width="11.85546875" style="1" customWidth="1"/>
    <col min="8710" max="8710" width="13" style="1" customWidth="1"/>
    <col min="8711" max="8711" width="13.140625" style="1" customWidth="1"/>
    <col min="8712" max="8712" width="11.42578125" style="1" customWidth="1"/>
    <col min="8713" max="8713" width="11.85546875" style="1" bestFit="1" customWidth="1"/>
    <col min="8714" max="8960" width="9.140625" style="1"/>
    <col min="8961" max="8961" width="37.140625" style="1" customWidth="1"/>
    <col min="8962" max="8962" width="13.85546875" style="1" customWidth="1"/>
    <col min="8963" max="8963" width="16.42578125" style="1" customWidth="1"/>
    <col min="8964" max="8964" width="13" style="1" customWidth="1"/>
    <col min="8965" max="8965" width="11.85546875" style="1" customWidth="1"/>
    <col min="8966" max="8966" width="13" style="1" customWidth="1"/>
    <col min="8967" max="8967" width="13.140625" style="1" customWidth="1"/>
    <col min="8968" max="8968" width="11.42578125" style="1" customWidth="1"/>
    <col min="8969" max="8969" width="11.85546875" style="1" bestFit="1" customWidth="1"/>
    <col min="8970" max="9216" width="9.140625" style="1"/>
    <col min="9217" max="9217" width="37.140625" style="1" customWidth="1"/>
    <col min="9218" max="9218" width="13.85546875" style="1" customWidth="1"/>
    <col min="9219" max="9219" width="16.42578125" style="1" customWidth="1"/>
    <col min="9220" max="9220" width="13" style="1" customWidth="1"/>
    <col min="9221" max="9221" width="11.85546875" style="1" customWidth="1"/>
    <col min="9222" max="9222" width="13" style="1" customWidth="1"/>
    <col min="9223" max="9223" width="13.140625" style="1" customWidth="1"/>
    <col min="9224" max="9224" width="11.42578125" style="1" customWidth="1"/>
    <col min="9225" max="9225" width="11.85546875" style="1" bestFit="1" customWidth="1"/>
    <col min="9226" max="9472" width="9.140625" style="1"/>
    <col min="9473" max="9473" width="37.140625" style="1" customWidth="1"/>
    <col min="9474" max="9474" width="13.85546875" style="1" customWidth="1"/>
    <col min="9475" max="9475" width="16.42578125" style="1" customWidth="1"/>
    <col min="9476" max="9476" width="13" style="1" customWidth="1"/>
    <col min="9477" max="9477" width="11.85546875" style="1" customWidth="1"/>
    <col min="9478" max="9478" width="13" style="1" customWidth="1"/>
    <col min="9479" max="9479" width="13.140625" style="1" customWidth="1"/>
    <col min="9480" max="9480" width="11.42578125" style="1" customWidth="1"/>
    <col min="9481" max="9481" width="11.85546875" style="1" bestFit="1" customWidth="1"/>
    <col min="9482" max="9728" width="9.140625" style="1"/>
    <col min="9729" max="9729" width="37.140625" style="1" customWidth="1"/>
    <col min="9730" max="9730" width="13.85546875" style="1" customWidth="1"/>
    <col min="9731" max="9731" width="16.42578125" style="1" customWidth="1"/>
    <col min="9732" max="9732" width="13" style="1" customWidth="1"/>
    <col min="9733" max="9733" width="11.85546875" style="1" customWidth="1"/>
    <col min="9734" max="9734" width="13" style="1" customWidth="1"/>
    <col min="9735" max="9735" width="13.140625" style="1" customWidth="1"/>
    <col min="9736" max="9736" width="11.42578125" style="1" customWidth="1"/>
    <col min="9737" max="9737" width="11.85546875" style="1" bestFit="1" customWidth="1"/>
    <col min="9738" max="9984" width="9.140625" style="1"/>
    <col min="9985" max="9985" width="37.140625" style="1" customWidth="1"/>
    <col min="9986" max="9986" width="13.85546875" style="1" customWidth="1"/>
    <col min="9987" max="9987" width="16.42578125" style="1" customWidth="1"/>
    <col min="9988" max="9988" width="13" style="1" customWidth="1"/>
    <col min="9989" max="9989" width="11.85546875" style="1" customWidth="1"/>
    <col min="9990" max="9990" width="13" style="1" customWidth="1"/>
    <col min="9991" max="9991" width="13.140625" style="1" customWidth="1"/>
    <col min="9992" max="9992" width="11.42578125" style="1" customWidth="1"/>
    <col min="9993" max="9993" width="11.85546875" style="1" bestFit="1" customWidth="1"/>
    <col min="9994" max="10240" width="9.140625" style="1"/>
    <col min="10241" max="10241" width="37.140625" style="1" customWidth="1"/>
    <col min="10242" max="10242" width="13.85546875" style="1" customWidth="1"/>
    <col min="10243" max="10243" width="16.42578125" style="1" customWidth="1"/>
    <col min="10244" max="10244" width="13" style="1" customWidth="1"/>
    <col min="10245" max="10245" width="11.85546875" style="1" customWidth="1"/>
    <col min="10246" max="10246" width="13" style="1" customWidth="1"/>
    <col min="10247" max="10247" width="13.140625" style="1" customWidth="1"/>
    <col min="10248" max="10248" width="11.42578125" style="1" customWidth="1"/>
    <col min="10249" max="10249" width="11.85546875" style="1" bestFit="1" customWidth="1"/>
    <col min="10250" max="10496" width="9.140625" style="1"/>
    <col min="10497" max="10497" width="37.140625" style="1" customWidth="1"/>
    <col min="10498" max="10498" width="13.85546875" style="1" customWidth="1"/>
    <col min="10499" max="10499" width="16.42578125" style="1" customWidth="1"/>
    <col min="10500" max="10500" width="13" style="1" customWidth="1"/>
    <col min="10501" max="10501" width="11.85546875" style="1" customWidth="1"/>
    <col min="10502" max="10502" width="13" style="1" customWidth="1"/>
    <col min="10503" max="10503" width="13.140625" style="1" customWidth="1"/>
    <col min="10504" max="10504" width="11.42578125" style="1" customWidth="1"/>
    <col min="10505" max="10505" width="11.85546875" style="1" bestFit="1" customWidth="1"/>
    <col min="10506" max="10752" width="9.140625" style="1"/>
    <col min="10753" max="10753" width="37.140625" style="1" customWidth="1"/>
    <col min="10754" max="10754" width="13.85546875" style="1" customWidth="1"/>
    <col min="10755" max="10755" width="16.42578125" style="1" customWidth="1"/>
    <col min="10756" max="10756" width="13" style="1" customWidth="1"/>
    <col min="10757" max="10757" width="11.85546875" style="1" customWidth="1"/>
    <col min="10758" max="10758" width="13" style="1" customWidth="1"/>
    <col min="10759" max="10759" width="13.140625" style="1" customWidth="1"/>
    <col min="10760" max="10760" width="11.42578125" style="1" customWidth="1"/>
    <col min="10761" max="10761" width="11.85546875" style="1" bestFit="1" customWidth="1"/>
    <col min="10762" max="11008" width="9.140625" style="1"/>
    <col min="11009" max="11009" width="37.140625" style="1" customWidth="1"/>
    <col min="11010" max="11010" width="13.85546875" style="1" customWidth="1"/>
    <col min="11011" max="11011" width="16.42578125" style="1" customWidth="1"/>
    <col min="11012" max="11012" width="13" style="1" customWidth="1"/>
    <col min="11013" max="11013" width="11.85546875" style="1" customWidth="1"/>
    <col min="11014" max="11014" width="13" style="1" customWidth="1"/>
    <col min="11015" max="11015" width="13.140625" style="1" customWidth="1"/>
    <col min="11016" max="11016" width="11.42578125" style="1" customWidth="1"/>
    <col min="11017" max="11017" width="11.85546875" style="1" bestFit="1" customWidth="1"/>
    <col min="11018" max="11264" width="9.140625" style="1"/>
    <col min="11265" max="11265" width="37.140625" style="1" customWidth="1"/>
    <col min="11266" max="11266" width="13.85546875" style="1" customWidth="1"/>
    <col min="11267" max="11267" width="16.42578125" style="1" customWidth="1"/>
    <col min="11268" max="11268" width="13" style="1" customWidth="1"/>
    <col min="11269" max="11269" width="11.85546875" style="1" customWidth="1"/>
    <col min="11270" max="11270" width="13" style="1" customWidth="1"/>
    <col min="11271" max="11271" width="13.140625" style="1" customWidth="1"/>
    <col min="11272" max="11272" width="11.42578125" style="1" customWidth="1"/>
    <col min="11273" max="11273" width="11.85546875" style="1" bestFit="1" customWidth="1"/>
    <col min="11274" max="11520" width="9.140625" style="1"/>
    <col min="11521" max="11521" width="37.140625" style="1" customWidth="1"/>
    <col min="11522" max="11522" width="13.85546875" style="1" customWidth="1"/>
    <col min="11523" max="11523" width="16.42578125" style="1" customWidth="1"/>
    <col min="11524" max="11524" width="13" style="1" customWidth="1"/>
    <col min="11525" max="11525" width="11.85546875" style="1" customWidth="1"/>
    <col min="11526" max="11526" width="13" style="1" customWidth="1"/>
    <col min="11527" max="11527" width="13.140625" style="1" customWidth="1"/>
    <col min="11528" max="11528" width="11.42578125" style="1" customWidth="1"/>
    <col min="11529" max="11529" width="11.85546875" style="1" bestFit="1" customWidth="1"/>
    <col min="11530" max="11776" width="9.140625" style="1"/>
    <col min="11777" max="11777" width="37.140625" style="1" customWidth="1"/>
    <col min="11778" max="11778" width="13.85546875" style="1" customWidth="1"/>
    <col min="11779" max="11779" width="16.42578125" style="1" customWidth="1"/>
    <col min="11780" max="11780" width="13" style="1" customWidth="1"/>
    <col min="11781" max="11781" width="11.85546875" style="1" customWidth="1"/>
    <col min="11782" max="11782" width="13" style="1" customWidth="1"/>
    <col min="11783" max="11783" width="13.140625" style="1" customWidth="1"/>
    <col min="11784" max="11784" width="11.42578125" style="1" customWidth="1"/>
    <col min="11785" max="11785" width="11.85546875" style="1" bestFit="1" customWidth="1"/>
    <col min="11786" max="12032" width="9.140625" style="1"/>
    <col min="12033" max="12033" width="37.140625" style="1" customWidth="1"/>
    <col min="12034" max="12034" width="13.85546875" style="1" customWidth="1"/>
    <col min="12035" max="12035" width="16.42578125" style="1" customWidth="1"/>
    <col min="12036" max="12036" width="13" style="1" customWidth="1"/>
    <col min="12037" max="12037" width="11.85546875" style="1" customWidth="1"/>
    <col min="12038" max="12038" width="13" style="1" customWidth="1"/>
    <col min="12039" max="12039" width="13.140625" style="1" customWidth="1"/>
    <col min="12040" max="12040" width="11.42578125" style="1" customWidth="1"/>
    <col min="12041" max="12041" width="11.85546875" style="1" bestFit="1" customWidth="1"/>
    <col min="12042" max="12288" width="9.140625" style="1"/>
    <col min="12289" max="12289" width="37.140625" style="1" customWidth="1"/>
    <col min="12290" max="12290" width="13.85546875" style="1" customWidth="1"/>
    <col min="12291" max="12291" width="16.42578125" style="1" customWidth="1"/>
    <col min="12292" max="12292" width="13" style="1" customWidth="1"/>
    <col min="12293" max="12293" width="11.85546875" style="1" customWidth="1"/>
    <col min="12294" max="12294" width="13" style="1" customWidth="1"/>
    <col min="12295" max="12295" width="13.140625" style="1" customWidth="1"/>
    <col min="12296" max="12296" width="11.42578125" style="1" customWidth="1"/>
    <col min="12297" max="12297" width="11.85546875" style="1" bestFit="1" customWidth="1"/>
    <col min="12298" max="12544" width="9.140625" style="1"/>
    <col min="12545" max="12545" width="37.140625" style="1" customWidth="1"/>
    <col min="12546" max="12546" width="13.85546875" style="1" customWidth="1"/>
    <col min="12547" max="12547" width="16.42578125" style="1" customWidth="1"/>
    <col min="12548" max="12548" width="13" style="1" customWidth="1"/>
    <col min="12549" max="12549" width="11.85546875" style="1" customWidth="1"/>
    <col min="12550" max="12550" width="13" style="1" customWidth="1"/>
    <col min="12551" max="12551" width="13.140625" style="1" customWidth="1"/>
    <col min="12552" max="12552" width="11.42578125" style="1" customWidth="1"/>
    <col min="12553" max="12553" width="11.85546875" style="1" bestFit="1" customWidth="1"/>
    <col min="12554" max="12800" width="9.140625" style="1"/>
    <col min="12801" max="12801" width="37.140625" style="1" customWidth="1"/>
    <col min="12802" max="12802" width="13.85546875" style="1" customWidth="1"/>
    <col min="12803" max="12803" width="16.42578125" style="1" customWidth="1"/>
    <col min="12804" max="12804" width="13" style="1" customWidth="1"/>
    <col min="12805" max="12805" width="11.85546875" style="1" customWidth="1"/>
    <col min="12806" max="12806" width="13" style="1" customWidth="1"/>
    <col min="12807" max="12807" width="13.140625" style="1" customWidth="1"/>
    <col min="12808" max="12808" width="11.42578125" style="1" customWidth="1"/>
    <col min="12809" max="12809" width="11.85546875" style="1" bestFit="1" customWidth="1"/>
    <col min="12810" max="13056" width="9.140625" style="1"/>
    <col min="13057" max="13057" width="37.140625" style="1" customWidth="1"/>
    <col min="13058" max="13058" width="13.85546875" style="1" customWidth="1"/>
    <col min="13059" max="13059" width="16.42578125" style="1" customWidth="1"/>
    <col min="13060" max="13060" width="13" style="1" customWidth="1"/>
    <col min="13061" max="13061" width="11.85546875" style="1" customWidth="1"/>
    <col min="13062" max="13062" width="13" style="1" customWidth="1"/>
    <col min="13063" max="13063" width="13.140625" style="1" customWidth="1"/>
    <col min="13064" max="13064" width="11.42578125" style="1" customWidth="1"/>
    <col min="13065" max="13065" width="11.85546875" style="1" bestFit="1" customWidth="1"/>
    <col min="13066" max="13312" width="9.140625" style="1"/>
    <col min="13313" max="13313" width="37.140625" style="1" customWidth="1"/>
    <col min="13314" max="13314" width="13.85546875" style="1" customWidth="1"/>
    <col min="13315" max="13315" width="16.42578125" style="1" customWidth="1"/>
    <col min="13316" max="13316" width="13" style="1" customWidth="1"/>
    <col min="13317" max="13317" width="11.85546875" style="1" customWidth="1"/>
    <col min="13318" max="13318" width="13" style="1" customWidth="1"/>
    <col min="13319" max="13319" width="13.140625" style="1" customWidth="1"/>
    <col min="13320" max="13320" width="11.42578125" style="1" customWidth="1"/>
    <col min="13321" max="13321" width="11.85546875" style="1" bestFit="1" customWidth="1"/>
    <col min="13322" max="13568" width="9.140625" style="1"/>
    <col min="13569" max="13569" width="37.140625" style="1" customWidth="1"/>
    <col min="13570" max="13570" width="13.85546875" style="1" customWidth="1"/>
    <col min="13571" max="13571" width="16.42578125" style="1" customWidth="1"/>
    <col min="13572" max="13572" width="13" style="1" customWidth="1"/>
    <col min="13573" max="13573" width="11.85546875" style="1" customWidth="1"/>
    <col min="13574" max="13574" width="13" style="1" customWidth="1"/>
    <col min="13575" max="13575" width="13.140625" style="1" customWidth="1"/>
    <col min="13576" max="13576" width="11.42578125" style="1" customWidth="1"/>
    <col min="13577" max="13577" width="11.85546875" style="1" bestFit="1" customWidth="1"/>
    <col min="13578" max="13824" width="9.140625" style="1"/>
    <col min="13825" max="13825" width="37.140625" style="1" customWidth="1"/>
    <col min="13826" max="13826" width="13.85546875" style="1" customWidth="1"/>
    <col min="13827" max="13827" width="16.42578125" style="1" customWidth="1"/>
    <col min="13828" max="13828" width="13" style="1" customWidth="1"/>
    <col min="13829" max="13829" width="11.85546875" style="1" customWidth="1"/>
    <col min="13830" max="13830" width="13" style="1" customWidth="1"/>
    <col min="13831" max="13831" width="13.140625" style="1" customWidth="1"/>
    <col min="13832" max="13832" width="11.42578125" style="1" customWidth="1"/>
    <col min="13833" max="13833" width="11.85546875" style="1" bestFit="1" customWidth="1"/>
    <col min="13834" max="14080" width="9.140625" style="1"/>
    <col min="14081" max="14081" width="37.140625" style="1" customWidth="1"/>
    <col min="14082" max="14082" width="13.85546875" style="1" customWidth="1"/>
    <col min="14083" max="14083" width="16.42578125" style="1" customWidth="1"/>
    <col min="14084" max="14084" width="13" style="1" customWidth="1"/>
    <col min="14085" max="14085" width="11.85546875" style="1" customWidth="1"/>
    <col min="14086" max="14086" width="13" style="1" customWidth="1"/>
    <col min="14087" max="14087" width="13.140625" style="1" customWidth="1"/>
    <col min="14088" max="14088" width="11.42578125" style="1" customWidth="1"/>
    <col min="14089" max="14089" width="11.85546875" style="1" bestFit="1" customWidth="1"/>
    <col min="14090" max="14336" width="9.140625" style="1"/>
    <col min="14337" max="14337" width="37.140625" style="1" customWidth="1"/>
    <col min="14338" max="14338" width="13.85546875" style="1" customWidth="1"/>
    <col min="14339" max="14339" width="16.42578125" style="1" customWidth="1"/>
    <col min="14340" max="14340" width="13" style="1" customWidth="1"/>
    <col min="14341" max="14341" width="11.85546875" style="1" customWidth="1"/>
    <col min="14342" max="14342" width="13" style="1" customWidth="1"/>
    <col min="14343" max="14343" width="13.140625" style="1" customWidth="1"/>
    <col min="14344" max="14344" width="11.42578125" style="1" customWidth="1"/>
    <col min="14345" max="14345" width="11.85546875" style="1" bestFit="1" customWidth="1"/>
    <col min="14346" max="14592" width="9.140625" style="1"/>
    <col min="14593" max="14593" width="37.140625" style="1" customWidth="1"/>
    <col min="14594" max="14594" width="13.85546875" style="1" customWidth="1"/>
    <col min="14595" max="14595" width="16.42578125" style="1" customWidth="1"/>
    <col min="14596" max="14596" width="13" style="1" customWidth="1"/>
    <col min="14597" max="14597" width="11.85546875" style="1" customWidth="1"/>
    <col min="14598" max="14598" width="13" style="1" customWidth="1"/>
    <col min="14599" max="14599" width="13.140625" style="1" customWidth="1"/>
    <col min="14600" max="14600" width="11.42578125" style="1" customWidth="1"/>
    <col min="14601" max="14601" width="11.85546875" style="1" bestFit="1" customWidth="1"/>
    <col min="14602" max="14848" width="9.140625" style="1"/>
    <col min="14849" max="14849" width="37.140625" style="1" customWidth="1"/>
    <col min="14850" max="14850" width="13.85546875" style="1" customWidth="1"/>
    <col min="14851" max="14851" width="16.42578125" style="1" customWidth="1"/>
    <col min="14852" max="14852" width="13" style="1" customWidth="1"/>
    <col min="14853" max="14853" width="11.85546875" style="1" customWidth="1"/>
    <col min="14854" max="14854" width="13" style="1" customWidth="1"/>
    <col min="14855" max="14855" width="13.140625" style="1" customWidth="1"/>
    <col min="14856" max="14856" width="11.42578125" style="1" customWidth="1"/>
    <col min="14857" max="14857" width="11.85546875" style="1" bestFit="1" customWidth="1"/>
    <col min="14858" max="15104" width="9.140625" style="1"/>
    <col min="15105" max="15105" width="37.140625" style="1" customWidth="1"/>
    <col min="15106" max="15106" width="13.85546875" style="1" customWidth="1"/>
    <col min="15107" max="15107" width="16.42578125" style="1" customWidth="1"/>
    <col min="15108" max="15108" width="13" style="1" customWidth="1"/>
    <col min="15109" max="15109" width="11.85546875" style="1" customWidth="1"/>
    <col min="15110" max="15110" width="13" style="1" customWidth="1"/>
    <col min="15111" max="15111" width="13.140625" style="1" customWidth="1"/>
    <col min="15112" max="15112" width="11.42578125" style="1" customWidth="1"/>
    <col min="15113" max="15113" width="11.85546875" style="1" bestFit="1" customWidth="1"/>
    <col min="15114" max="15360" width="9.140625" style="1"/>
    <col min="15361" max="15361" width="37.140625" style="1" customWidth="1"/>
    <col min="15362" max="15362" width="13.85546875" style="1" customWidth="1"/>
    <col min="15363" max="15363" width="16.42578125" style="1" customWidth="1"/>
    <col min="15364" max="15364" width="13" style="1" customWidth="1"/>
    <col min="15365" max="15365" width="11.85546875" style="1" customWidth="1"/>
    <col min="15366" max="15366" width="13" style="1" customWidth="1"/>
    <col min="15367" max="15367" width="13.140625" style="1" customWidth="1"/>
    <col min="15368" max="15368" width="11.42578125" style="1" customWidth="1"/>
    <col min="15369" max="15369" width="11.85546875" style="1" bestFit="1" customWidth="1"/>
    <col min="15370" max="15616" width="9.140625" style="1"/>
    <col min="15617" max="15617" width="37.140625" style="1" customWidth="1"/>
    <col min="15618" max="15618" width="13.85546875" style="1" customWidth="1"/>
    <col min="15619" max="15619" width="16.42578125" style="1" customWidth="1"/>
    <col min="15620" max="15620" width="13" style="1" customWidth="1"/>
    <col min="15621" max="15621" width="11.85546875" style="1" customWidth="1"/>
    <col min="15622" max="15622" width="13" style="1" customWidth="1"/>
    <col min="15623" max="15623" width="13.140625" style="1" customWidth="1"/>
    <col min="15624" max="15624" width="11.42578125" style="1" customWidth="1"/>
    <col min="15625" max="15625" width="11.85546875" style="1" bestFit="1" customWidth="1"/>
    <col min="15626" max="15872" width="9.140625" style="1"/>
    <col min="15873" max="15873" width="37.140625" style="1" customWidth="1"/>
    <col min="15874" max="15874" width="13.85546875" style="1" customWidth="1"/>
    <col min="15875" max="15875" width="16.42578125" style="1" customWidth="1"/>
    <col min="15876" max="15876" width="13" style="1" customWidth="1"/>
    <col min="15877" max="15877" width="11.85546875" style="1" customWidth="1"/>
    <col min="15878" max="15878" width="13" style="1" customWidth="1"/>
    <col min="15879" max="15879" width="13.140625" style="1" customWidth="1"/>
    <col min="15880" max="15880" width="11.42578125" style="1" customWidth="1"/>
    <col min="15881" max="15881" width="11.85546875" style="1" bestFit="1" customWidth="1"/>
    <col min="15882" max="16128" width="9.140625" style="1"/>
    <col min="16129" max="16129" width="37.140625" style="1" customWidth="1"/>
    <col min="16130" max="16130" width="13.85546875" style="1" customWidth="1"/>
    <col min="16131" max="16131" width="16.42578125" style="1" customWidth="1"/>
    <col min="16132" max="16132" width="13" style="1" customWidth="1"/>
    <col min="16133" max="16133" width="11.85546875" style="1" customWidth="1"/>
    <col min="16134" max="16134" width="13" style="1" customWidth="1"/>
    <col min="16135" max="16135" width="13.140625" style="1" customWidth="1"/>
    <col min="16136" max="16136" width="11.42578125" style="1" customWidth="1"/>
    <col min="16137" max="16137" width="11.85546875" style="1" bestFit="1" customWidth="1"/>
    <col min="16138" max="16384" width="9.140625" style="1"/>
  </cols>
  <sheetData>
    <row r="1" spans="1:9" ht="15.75">
      <c r="A1" s="48" t="s">
        <v>69</v>
      </c>
    </row>
    <row r="2" spans="1:9" ht="15.75" thickBot="1">
      <c r="A2" s="44"/>
      <c r="G2" s="45"/>
    </row>
    <row r="3" spans="1:9" ht="39">
      <c r="A3" s="49" t="s">
        <v>70</v>
      </c>
      <c r="B3" s="50" t="s">
        <v>3</v>
      </c>
      <c r="C3" s="50" t="s">
        <v>47</v>
      </c>
      <c r="D3" s="50" t="s">
        <v>42</v>
      </c>
      <c r="E3" s="50" t="s">
        <v>43</v>
      </c>
      <c r="F3" s="50" t="s">
        <v>44</v>
      </c>
      <c r="G3" s="51" t="s">
        <v>45</v>
      </c>
    </row>
    <row r="4" spans="1:9" ht="15.75" thickBot="1">
      <c r="A4" s="52"/>
      <c r="B4" s="53"/>
      <c r="C4" s="53">
        <v>5002</v>
      </c>
      <c r="D4" s="53">
        <v>506</v>
      </c>
      <c r="E4" s="53">
        <v>5505</v>
      </c>
      <c r="F4" s="53">
        <v>5524</v>
      </c>
      <c r="G4" s="54">
        <v>5521</v>
      </c>
    </row>
    <row r="5" spans="1:9" s="46" customFormat="1" thickBot="1">
      <c r="A5" s="77" t="s">
        <v>49</v>
      </c>
      <c r="B5" s="55">
        <f>SUM(B6:B24)</f>
        <v>818809</v>
      </c>
      <c r="C5" s="55">
        <f t="shared" ref="C5:G5" si="0">SUM(C6:C24)</f>
        <v>629300</v>
      </c>
      <c r="D5" s="55">
        <f t="shared" si="0"/>
        <v>196016</v>
      </c>
      <c r="E5" s="55">
        <f t="shared" si="0"/>
        <v>-8559</v>
      </c>
      <c r="F5" s="55">
        <f t="shared" si="0"/>
        <v>2052</v>
      </c>
      <c r="G5" s="56">
        <f t="shared" si="0"/>
        <v>0</v>
      </c>
    </row>
    <row r="6" spans="1:9">
      <c r="A6" s="78" t="s">
        <v>15</v>
      </c>
      <c r="B6" s="57">
        <f>SUM(C6:G6)</f>
        <v>-8660547</v>
      </c>
      <c r="C6" s="58">
        <v>-6124440</v>
      </c>
      <c r="D6" s="58">
        <v>-2086747</v>
      </c>
      <c r="E6" s="58">
        <v>-82964</v>
      </c>
      <c r="F6" s="58">
        <v>-366396</v>
      </c>
      <c r="G6" s="59"/>
    </row>
    <row r="7" spans="1:9">
      <c r="A7" s="79" t="s">
        <v>33</v>
      </c>
      <c r="B7" s="60">
        <f t="shared" ref="B7:B23" si="1">SUM(C7:G7)</f>
        <v>411439</v>
      </c>
      <c r="C7" s="61">
        <v>307503</v>
      </c>
      <c r="D7" s="61">
        <v>103936</v>
      </c>
      <c r="E7" s="61"/>
      <c r="F7" s="61"/>
      <c r="G7" s="62"/>
      <c r="H7" s="47"/>
      <c r="I7" s="47"/>
    </row>
    <row r="8" spans="1:9">
      <c r="A8" s="79" t="s">
        <v>51</v>
      </c>
      <c r="B8" s="60">
        <f t="shared" si="1"/>
        <v>538512</v>
      </c>
      <c r="C8" s="61">
        <v>375417</v>
      </c>
      <c r="D8" s="61">
        <v>126891</v>
      </c>
      <c r="E8" s="61">
        <v>6208</v>
      </c>
      <c r="F8" s="61">
        <v>29996</v>
      </c>
      <c r="G8" s="62"/>
      <c r="H8" s="47"/>
      <c r="I8" s="47"/>
    </row>
    <row r="9" spans="1:9">
      <c r="A9" s="79" t="s">
        <v>31</v>
      </c>
      <c r="B9" s="60">
        <f t="shared" si="1"/>
        <v>617538</v>
      </c>
      <c r="C9" s="61">
        <v>461538</v>
      </c>
      <c r="D9" s="61">
        <v>156000</v>
      </c>
      <c r="E9" s="61"/>
      <c r="F9" s="61"/>
      <c r="G9" s="62"/>
      <c r="H9" s="47"/>
      <c r="I9" s="47"/>
    </row>
    <row r="10" spans="1:9">
      <c r="A10" s="79" t="s">
        <v>52</v>
      </c>
      <c r="B10" s="60">
        <f t="shared" si="1"/>
        <v>479576</v>
      </c>
      <c r="C10" s="61">
        <v>335529</v>
      </c>
      <c r="D10" s="61">
        <v>113409</v>
      </c>
      <c r="E10" s="61">
        <v>4917</v>
      </c>
      <c r="F10" s="61">
        <v>25721</v>
      </c>
      <c r="G10" s="62"/>
      <c r="H10" s="47"/>
      <c r="I10" s="47"/>
    </row>
    <row r="11" spans="1:9">
      <c r="A11" s="79" t="s">
        <v>53</v>
      </c>
      <c r="B11" s="60">
        <f t="shared" si="1"/>
        <v>380136</v>
      </c>
      <c r="C11" s="61">
        <v>266850</v>
      </c>
      <c r="D11" s="61">
        <v>90196</v>
      </c>
      <c r="E11" s="61">
        <v>3838</v>
      </c>
      <c r="F11" s="61">
        <v>19252</v>
      </c>
      <c r="G11" s="62"/>
      <c r="H11" s="47"/>
      <c r="I11" s="47"/>
    </row>
    <row r="12" spans="1:9">
      <c r="A12" s="79" t="s">
        <v>54</v>
      </c>
      <c r="B12" s="60">
        <f t="shared" si="1"/>
        <v>693276</v>
      </c>
      <c r="C12" s="61">
        <v>484506</v>
      </c>
      <c r="D12" s="61">
        <v>163763</v>
      </c>
      <c r="E12" s="61">
        <v>7216</v>
      </c>
      <c r="F12" s="61">
        <v>37791</v>
      </c>
      <c r="G12" s="62"/>
      <c r="H12" s="47"/>
      <c r="I12" s="47"/>
    </row>
    <row r="13" spans="1:9">
      <c r="A13" s="79" t="s">
        <v>55</v>
      </c>
      <c r="B13" s="60">
        <f t="shared" si="1"/>
        <v>752734</v>
      </c>
      <c r="C13" s="61">
        <v>562581</v>
      </c>
      <c r="D13" s="61">
        <v>190153</v>
      </c>
      <c r="E13" s="61"/>
      <c r="F13" s="61"/>
      <c r="G13" s="62"/>
      <c r="H13" s="47"/>
      <c r="I13" s="47"/>
    </row>
    <row r="14" spans="1:9">
      <c r="A14" s="79" t="s">
        <v>56</v>
      </c>
      <c r="B14" s="60">
        <f t="shared" si="1"/>
        <v>628700</v>
      </c>
      <c r="C14" s="61">
        <v>439383</v>
      </c>
      <c r="D14" s="61">
        <v>148511</v>
      </c>
      <c r="E14" s="61">
        <v>6492</v>
      </c>
      <c r="F14" s="61">
        <v>34314</v>
      </c>
      <c r="G14" s="62"/>
      <c r="H14" s="47"/>
      <c r="I14" s="47"/>
    </row>
    <row r="15" spans="1:9">
      <c r="A15" s="79" t="s">
        <v>57</v>
      </c>
      <c r="B15" s="60">
        <f t="shared" si="1"/>
        <v>478017</v>
      </c>
      <c r="C15" s="61">
        <v>334683</v>
      </c>
      <c r="D15" s="61">
        <v>113122</v>
      </c>
      <c r="E15" s="61">
        <v>4904</v>
      </c>
      <c r="F15" s="61">
        <v>25308</v>
      </c>
      <c r="G15" s="62"/>
      <c r="H15" s="47"/>
      <c r="I15" s="47"/>
    </row>
    <row r="16" spans="1:9">
      <c r="A16" s="79" t="s">
        <v>58</v>
      </c>
      <c r="B16" s="60">
        <f t="shared" si="1"/>
        <v>973709</v>
      </c>
      <c r="C16" s="61">
        <v>679512</v>
      </c>
      <c r="D16" s="61">
        <v>229675</v>
      </c>
      <c r="E16" s="61">
        <v>10187</v>
      </c>
      <c r="F16" s="61">
        <v>54335</v>
      </c>
      <c r="G16" s="62"/>
      <c r="H16" s="47"/>
      <c r="I16" s="47"/>
    </row>
    <row r="17" spans="1:9">
      <c r="A17" s="79" t="s">
        <v>59</v>
      </c>
      <c r="B17" s="60">
        <f t="shared" si="1"/>
        <v>361725</v>
      </c>
      <c r="C17" s="61">
        <v>260505</v>
      </c>
      <c r="D17" s="61">
        <v>88051</v>
      </c>
      <c r="E17" s="61">
        <v>3764</v>
      </c>
      <c r="F17" s="61">
        <v>9405</v>
      </c>
      <c r="G17" s="62"/>
      <c r="H17" s="47"/>
      <c r="I17" s="47"/>
    </row>
    <row r="18" spans="1:9">
      <c r="A18" s="79" t="s">
        <v>60</v>
      </c>
      <c r="B18" s="60">
        <f t="shared" si="1"/>
        <v>265251</v>
      </c>
      <c r="C18" s="61">
        <v>192453</v>
      </c>
      <c r="D18" s="61">
        <v>65049</v>
      </c>
      <c r="E18" s="61">
        <v>2761</v>
      </c>
      <c r="F18" s="61">
        <v>4988</v>
      </c>
      <c r="G18" s="62"/>
      <c r="H18" s="47"/>
      <c r="I18" s="47"/>
    </row>
    <row r="19" spans="1:9">
      <c r="A19" s="79" t="s">
        <v>61</v>
      </c>
      <c r="B19" s="60">
        <f t="shared" si="1"/>
        <v>814494</v>
      </c>
      <c r="C19" s="61">
        <v>568467</v>
      </c>
      <c r="D19" s="61">
        <v>192142</v>
      </c>
      <c r="E19" s="61">
        <v>8456</v>
      </c>
      <c r="F19" s="61">
        <v>45429</v>
      </c>
      <c r="G19" s="62"/>
      <c r="H19" s="47"/>
      <c r="I19" s="47"/>
    </row>
    <row r="20" spans="1:9">
      <c r="A20" s="79" t="s">
        <v>36</v>
      </c>
      <c r="B20" s="60">
        <f t="shared" si="1"/>
        <v>503738</v>
      </c>
      <c r="C20" s="61">
        <v>351990</v>
      </c>
      <c r="D20" s="61">
        <v>118973</v>
      </c>
      <c r="E20" s="61">
        <v>5187</v>
      </c>
      <c r="F20" s="61">
        <v>27588</v>
      </c>
      <c r="G20" s="62"/>
      <c r="H20" s="47"/>
      <c r="I20" s="47"/>
    </row>
    <row r="21" spans="1:9">
      <c r="A21" s="79" t="s">
        <v>35</v>
      </c>
      <c r="B21" s="60">
        <f t="shared" si="1"/>
        <v>567686</v>
      </c>
      <c r="C21" s="61">
        <v>424280</v>
      </c>
      <c r="D21" s="61">
        <v>143406</v>
      </c>
      <c r="E21" s="61"/>
      <c r="F21" s="61"/>
      <c r="G21" s="62"/>
      <c r="H21" s="47"/>
      <c r="I21" s="47"/>
    </row>
    <row r="22" spans="1:9">
      <c r="A22" s="79" t="s">
        <v>62</v>
      </c>
      <c r="B22" s="60">
        <f t="shared" si="1"/>
        <v>48902</v>
      </c>
      <c r="C22" s="61">
        <v>36549</v>
      </c>
      <c r="D22" s="61">
        <v>12353</v>
      </c>
      <c r="E22" s="61"/>
      <c r="F22" s="61"/>
      <c r="G22" s="62"/>
      <c r="H22" s="47"/>
      <c r="I22" s="47"/>
    </row>
    <row r="23" spans="1:9">
      <c r="A23" s="79" t="s">
        <v>64</v>
      </c>
      <c r="B23" s="60">
        <f t="shared" si="1"/>
        <v>509363</v>
      </c>
      <c r="C23" s="61">
        <v>356562</v>
      </c>
      <c r="D23" s="61">
        <v>120517</v>
      </c>
      <c r="E23" s="61">
        <v>5266</v>
      </c>
      <c r="F23" s="61">
        <v>27018</v>
      </c>
      <c r="G23" s="62"/>
      <c r="H23" s="47"/>
      <c r="I23" s="47"/>
    </row>
    <row r="24" spans="1:9" ht="15.75" thickBot="1">
      <c r="A24" s="80" t="s">
        <v>63</v>
      </c>
      <c r="B24" s="63">
        <f>SUM(C24:G24)</f>
        <v>454560</v>
      </c>
      <c r="C24" s="64">
        <v>315432</v>
      </c>
      <c r="D24" s="64">
        <v>106616</v>
      </c>
      <c r="E24" s="64">
        <v>5209</v>
      </c>
      <c r="F24" s="64">
        <v>27303</v>
      </c>
      <c r="G24" s="65"/>
      <c r="H24" s="47"/>
      <c r="I24" s="47"/>
    </row>
    <row r="25" spans="1:9" ht="15.75" thickBot="1">
      <c r="A25" s="71" t="s">
        <v>48</v>
      </c>
      <c r="B25" s="66">
        <f>SUM(B26:B34)</f>
        <v>-29096</v>
      </c>
      <c r="C25" s="66">
        <f t="shared" ref="C25:G25" si="2">SUM(C26:C34)</f>
        <v>-15074</v>
      </c>
      <c r="D25" s="66">
        <f t="shared" si="2"/>
        <v>-10496</v>
      </c>
      <c r="E25" s="66">
        <f t="shared" si="2"/>
        <v>-3298</v>
      </c>
      <c r="F25" s="66">
        <f t="shared" si="2"/>
        <v>-228</v>
      </c>
      <c r="G25" s="67">
        <f t="shared" si="2"/>
        <v>0</v>
      </c>
    </row>
    <row r="26" spans="1:9">
      <c r="A26" s="81" t="s">
        <v>15</v>
      </c>
      <c r="B26" s="57">
        <f>SUM(C26:G26)</f>
        <v>-2898269</v>
      </c>
      <c r="C26" s="68">
        <v>-2073002</v>
      </c>
      <c r="D26" s="68">
        <v>-706076</v>
      </c>
      <c r="E26" s="58">
        <v>-22006</v>
      </c>
      <c r="F26" s="58">
        <v>-97185</v>
      </c>
      <c r="G26" s="59"/>
    </row>
    <row r="27" spans="1:9">
      <c r="A27" s="79" t="s">
        <v>46</v>
      </c>
      <c r="B27" s="60">
        <f t="shared" ref="B27:B34" si="3">SUM(C27:G27)</f>
        <v>593217</v>
      </c>
      <c r="C27" s="61">
        <v>415206</v>
      </c>
      <c r="D27" s="61">
        <v>140340</v>
      </c>
      <c r="E27" s="61">
        <v>6093</v>
      </c>
      <c r="F27" s="61">
        <v>31578</v>
      </c>
      <c r="G27" s="62"/>
    </row>
    <row r="28" spans="1:9">
      <c r="A28" s="79" t="s">
        <v>33</v>
      </c>
      <c r="B28" s="60">
        <f t="shared" si="3"/>
        <v>279045</v>
      </c>
      <c r="C28" s="61">
        <v>208554</v>
      </c>
      <c r="D28" s="61">
        <v>70491</v>
      </c>
      <c r="E28" s="61"/>
      <c r="F28" s="61"/>
      <c r="G28" s="69"/>
    </row>
    <row r="29" spans="1:9">
      <c r="A29" s="79" t="s">
        <v>31</v>
      </c>
      <c r="B29" s="60">
        <f t="shared" si="3"/>
        <v>216743</v>
      </c>
      <c r="C29" s="61">
        <v>161990</v>
      </c>
      <c r="D29" s="61">
        <v>54753</v>
      </c>
      <c r="E29" s="61"/>
      <c r="F29" s="61"/>
      <c r="G29" s="69"/>
    </row>
    <row r="30" spans="1:9">
      <c r="A30" s="79" t="s">
        <v>55</v>
      </c>
      <c r="B30" s="60">
        <f t="shared" si="3"/>
        <v>67982</v>
      </c>
      <c r="C30" s="61">
        <v>50809</v>
      </c>
      <c r="D30" s="61">
        <v>17173</v>
      </c>
      <c r="E30" s="61"/>
      <c r="F30" s="61"/>
      <c r="G30" s="69"/>
    </row>
    <row r="31" spans="1:9">
      <c r="A31" s="79" t="s">
        <v>65</v>
      </c>
      <c r="B31" s="60">
        <f t="shared" si="3"/>
        <v>467706</v>
      </c>
      <c r="C31" s="61">
        <v>327449</v>
      </c>
      <c r="D31" s="61">
        <v>110678</v>
      </c>
      <c r="E31" s="61">
        <v>4784</v>
      </c>
      <c r="F31" s="61">
        <v>24795</v>
      </c>
      <c r="G31" s="69"/>
    </row>
    <row r="32" spans="1:9">
      <c r="A32" s="79" t="s">
        <v>66</v>
      </c>
      <c r="B32" s="60">
        <f t="shared" si="3"/>
        <v>756687</v>
      </c>
      <c r="C32" s="61">
        <v>529351</v>
      </c>
      <c r="D32" s="61">
        <v>178921</v>
      </c>
      <c r="E32" s="61">
        <v>7831</v>
      </c>
      <c r="F32" s="61">
        <v>40584</v>
      </c>
      <c r="G32" s="69"/>
    </row>
    <row r="33" spans="1:7">
      <c r="A33" s="79" t="s">
        <v>35</v>
      </c>
      <c r="B33" s="60">
        <f t="shared" si="3"/>
        <v>268424</v>
      </c>
      <c r="C33" s="61">
        <v>200616</v>
      </c>
      <c r="D33" s="61">
        <v>67808</v>
      </c>
      <c r="E33" s="61"/>
      <c r="F33" s="61"/>
      <c r="G33" s="69"/>
    </row>
    <row r="34" spans="1:7" ht="15.75" thickBot="1">
      <c r="A34" s="80" t="s">
        <v>62</v>
      </c>
      <c r="B34" s="60">
        <f t="shared" si="3"/>
        <v>219369</v>
      </c>
      <c r="C34" s="64">
        <v>163953</v>
      </c>
      <c r="D34" s="64">
        <v>55416</v>
      </c>
      <c r="E34" s="64"/>
      <c r="F34" s="64"/>
      <c r="G34" s="70"/>
    </row>
    <row r="35" spans="1:7" ht="27" thickBot="1">
      <c r="A35" s="71" t="s">
        <v>50</v>
      </c>
      <c r="B35" s="66">
        <f>SUM(B36:B40)</f>
        <v>6797</v>
      </c>
      <c r="C35" s="66">
        <f t="shared" ref="C35:G35" si="4">SUM(C36:C40)</f>
        <v>-3015</v>
      </c>
      <c r="D35" s="66">
        <f t="shared" si="4"/>
        <v>-1398</v>
      </c>
      <c r="E35" s="66">
        <f t="shared" si="4"/>
        <v>14219</v>
      </c>
      <c r="F35" s="66">
        <f t="shared" si="4"/>
        <v>-3009</v>
      </c>
      <c r="G35" s="67">
        <f t="shared" si="4"/>
        <v>0</v>
      </c>
    </row>
    <row r="36" spans="1:7">
      <c r="A36" s="81" t="s">
        <v>15</v>
      </c>
      <c r="B36" s="72">
        <f>SUM(C36:F36)</f>
        <v>-457388</v>
      </c>
      <c r="C36" s="68">
        <v>-190254</v>
      </c>
      <c r="D36" s="68">
        <v>-64686</v>
      </c>
      <c r="E36" s="58">
        <v>-25537</v>
      </c>
      <c r="F36" s="58">
        <v>-176911</v>
      </c>
      <c r="G36" s="59"/>
    </row>
    <row r="37" spans="1:7">
      <c r="A37" s="79" t="s">
        <v>33</v>
      </c>
      <c r="B37" s="73">
        <f>SUM(C37:F37)</f>
        <v>137607</v>
      </c>
      <c r="C37" s="61">
        <v>62400</v>
      </c>
      <c r="D37" s="61">
        <v>21091</v>
      </c>
      <c r="E37" s="61">
        <v>8573</v>
      </c>
      <c r="F37" s="61">
        <v>45543</v>
      </c>
      <c r="G37" s="62"/>
    </row>
    <row r="38" spans="1:7">
      <c r="A38" s="79" t="s">
        <v>31</v>
      </c>
      <c r="B38" s="73">
        <f>SUM(C38:F38)</f>
        <v>147433</v>
      </c>
      <c r="C38" s="61">
        <v>62400</v>
      </c>
      <c r="D38" s="61">
        <v>21091</v>
      </c>
      <c r="E38" s="61">
        <v>10339</v>
      </c>
      <c r="F38" s="61">
        <v>53603</v>
      </c>
      <c r="G38" s="62"/>
    </row>
    <row r="39" spans="1:7">
      <c r="A39" s="79" t="s">
        <v>55</v>
      </c>
      <c r="B39" s="73">
        <f>SUM(C39:F39)</f>
        <v>80055</v>
      </c>
      <c r="C39" s="61">
        <v>37800</v>
      </c>
      <c r="D39" s="61">
        <v>12776</v>
      </c>
      <c r="E39" s="61">
        <v>10241</v>
      </c>
      <c r="F39" s="61">
        <v>19238</v>
      </c>
      <c r="G39" s="62"/>
    </row>
    <row r="40" spans="1:7" ht="15.75" thickBot="1">
      <c r="A40" s="80" t="s">
        <v>35</v>
      </c>
      <c r="B40" s="73">
        <f>SUM(C40:F40)</f>
        <v>99090</v>
      </c>
      <c r="C40" s="64">
        <v>24639</v>
      </c>
      <c r="D40" s="64">
        <v>8330</v>
      </c>
      <c r="E40" s="64">
        <v>10603</v>
      </c>
      <c r="F40" s="64">
        <v>55518</v>
      </c>
      <c r="G40" s="65"/>
    </row>
    <row r="41" spans="1:7" ht="27" thickBot="1">
      <c r="A41" s="71" t="s">
        <v>67</v>
      </c>
      <c r="B41" s="66">
        <f>SUM(B42:B43)</f>
        <v>-40339</v>
      </c>
      <c r="C41" s="66">
        <f t="shared" ref="C41:G41" si="5">SUM(C42:C43)</f>
        <v>-27048</v>
      </c>
      <c r="D41" s="66">
        <f t="shared" si="5"/>
        <v>-9196</v>
      </c>
      <c r="E41" s="66">
        <f t="shared" si="5"/>
        <v>-2362</v>
      </c>
      <c r="F41" s="66">
        <f t="shared" si="5"/>
        <v>-1733</v>
      </c>
      <c r="G41" s="67">
        <f t="shared" si="5"/>
        <v>0</v>
      </c>
    </row>
    <row r="42" spans="1:7">
      <c r="A42" s="81" t="s">
        <v>15</v>
      </c>
      <c r="B42" s="72">
        <v>-67213</v>
      </c>
      <c r="C42" s="68">
        <v>-27048</v>
      </c>
      <c r="D42" s="68">
        <v>-9196</v>
      </c>
      <c r="E42" s="58">
        <v>-5718</v>
      </c>
      <c r="F42" s="58">
        <v>-25251</v>
      </c>
      <c r="G42" s="59"/>
    </row>
    <row r="43" spans="1:7" ht="15.75" thickBot="1">
      <c r="A43" s="80" t="s">
        <v>62</v>
      </c>
      <c r="B43" s="74">
        <v>26874</v>
      </c>
      <c r="C43" s="64">
        <v>0</v>
      </c>
      <c r="D43" s="64">
        <v>0</v>
      </c>
      <c r="E43" s="64">
        <v>3356</v>
      </c>
      <c r="F43" s="64">
        <v>23518</v>
      </c>
      <c r="G43" s="65"/>
    </row>
    <row r="44" spans="1:7" ht="15.75" thickBot="1">
      <c r="A44" s="71" t="s">
        <v>68</v>
      </c>
      <c r="B44" s="66">
        <f>SUM(B45:B50)</f>
        <v>374043</v>
      </c>
      <c r="C44" s="66">
        <f t="shared" ref="C44:G44" si="6">SUM(C45:C50)</f>
        <v>0</v>
      </c>
      <c r="D44" s="66">
        <f t="shared" si="6"/>
        <v>0</v>
      </c>
      <c r="E44" s="66">
        <f t="shared" si="6"/>
        <v>0</v>
      </c>
      <c r="F44" s="66">
        <f t="shared" si="6"/>
        <v>0</v>
      </c>
      <c r="G44" s="67">
        <f t="shared" si="6"/>
        <v>374043</v>
      </c>
    </row>
    <row r="45" spans="1:7">
      <c r="A45" s="81" t="s">
        <v>15</v>
      </c>
      <c r="B45" s="72">
        <f t="shared" ref="B45:B50" si="7">SUM(C45:G45)</f>
        <v>196671</v>
      </c>
      <c r="C45" s="68"/>
      <c r="D45" s="68"/>
      <c r="E45" s="68"/>
      <c r="F45" s="58"/>
      <c r="G45" s="59">
        <v>196671</v>
      </c>
    </row>
    <row r="46" spans="1:7">
      <c r="A46" s="79" t="s">
        <v>46</v>
      </c>
      <c r="B46" s="73">
        <f t="shared" si="7"/>
        <v>43212</v>
      </c>
      <c r="C46" s="61"/>
      <c r="D46" s="61"/>
      <c r="E46" s="61"/>
      <c r="F46" s="75"/>
      <c r="G46" s="62">
        <v>43212</v>
      </c>
    </row>
    <row r="47" spans="1:7">
      <c r="A47" s="79" t="s">
        <v>33</v>
      </c>
      <c r="B47" s="73">
        <f t="shared" si="7"/>
        <v>24960</v>
      </c>
      <c r="C47" s="61"/>
      <c r="D47" s="61"/>
      <c r="E47" s="61"/>
      <c r="F47" s="75"/>
      <c r="G47" s="62">
        <v>24960</v>
      </c>
    </row>
    <row r="48" spans="1:7">
      <c r="A48" s="79" t="s">
        <v>31</v>
      </c>
      <c r="B48" s="73">
        <f t="shared" si="7"/>
        <v>19266</v>
      </c>
      <c r="C48" s="61"/>
      <c r="D48" s="61"/>
      <c r="E48" s="61"/>
      <c r="F48" s="75"/>
      <c r="G48" s="62">
        <v>19266</v>
      </c>
    </row>
    <row r="49" spans="1:7">
      <c r="A49" s="79" t="s">
        <v>65</v>
      </c>
      <c r="B49" s="73">
        <f t="shared" si="7"/>
        <v>34164</v>
      </c>
      <c r="C49" s="61"/>
      <c r="D49" s="61"/>
      <c r="E49" s="61"/>
      <c r="F49" s="75"/>
      <c r="G49" s="62">
        <v>34164</v>
      </c>
    </row>
    <row r="50" spans="1:7" ht="15.75" thickBot="1">
      <c r="A50" s="80" t="s">
        <v>66</v>
      </c>
      <c r="B50" s="73">
        <f t="shared" si="7"/>
        <v>55770</v>
      </c>
      <c r="C50" s="64"/>
      <c r="D50" s="64"/>
      <c r="E50" s="64"/>
      <c r="F50" s="76"/>
      <c r="G50" s="65">
        <v>55770</v>
      </c>
    </row>
    <row r="51" spans="1:7" ht="15.75" thickBot="1">
      <c r="A51" s="77" t="s">
        <v>3</v>
      </c>
      <c r="B51" s="55">
        <f>SUM(C51:G51)</f>
        <v>1130214</v>
      </c>
      <c r="C51" s="55">
        <f>SUM(C5,C25,C35,C41,C44)</f>
        <v>584163</v>
      </c>
      <c r="D51" s="55">
        <f t="shared" ref="D51:G51" si="8">SUM(D5,D25,D35,D41,D44)</f>
        <v>174926</v>
      </c>
      <c r="E51" s="55">
        <f t="shared" si="8"/>
        <v>0</v>
      </c>
      <c r="F51" s="55">
        <f t="shared" si="8"/>
        <v>-2918</v>
      </c>
      <c r="G51" s="56">
        <f t="shared" si="8"/>
        <v>374043</v>
      </c>
    </row>
    <row r="53" spans="1:7">
      <c r="A53" s="82" t="s">
        <v>0</v>
      </c>
    </row>
    <row r="55" spans="1:7">
      <c r="A55" s="1" t="s">
        <v>1</v>
      </c>
    </row>
    <row r="56" spans="1:7">
      <c r="A56" s="1" t="s">
        <v>2</v>
      </c>
    </row>
  </sheetData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1
Tartu Linnavalitsuse 31.03.2015. a 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H14" sqref="H14"/>
    </sheetView>
  </sheetViews>
  <sheetFormatPr defaultRowHeight="15"/>
  <cols>
    <col min="1" max="1" width="27" style="2" customWidth="1"/>
    <col min="2" max="2" width="6" style="34" bestFit="1" customWidth="1"/>
    <col min="3" max="4" width="10.7109375" style="2" bestFit="1" customWidth="1"/>
    <col min="5" max="5" width="6.5703125" style="2" customWidth="1"/>
    <col min="6" max="6" width="7.28515625" style="2" customWidth="1"/>
    <col min="7" max="7" width="8.140625" style="2" bestFit="1" customWidth="1"/>
    <col min="8" max="12" width="7.28515625" style="2" customWidth="1"/>
    <col min="13" max="13" width="9.140625" style="2"/>
    <col min="14" max="14" width="10" style="2" bestFit="1" customWidth="1"/>
    <col min="15" max="16384" width="9.140625" style="2"/>
  </cols>
  <sheetData>
    <row r="1" spans="1:14" ht="15.75">
      <c r="A1" s="115" t="s">
        <v>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3" spans="1:14" ht="108">
      <c r="A3" s="116" t="s">
        <v>9</v>
      </c>
      <c r="B3" s="119" t="s">
        <v>4</v>
      </c>
      <c r="C3" s="118" t="s">
        <v>13</v>
      </c>
      <c r="D3" s="118" t="s">
        <v>14</v>
      </c>
      <c r="E3" s="4" t="s">
        <v>6</v>
      </c>
      <c r="F3" s="37" t="s">
        <v>7</v>
      </c>
      <c r="G3" s="4" t="s">
        <v>32</v>
      </c>
      <c r="H3" s="37" t="s">
        <v>27</v>
      </c>
      <c r="I3" s="37" t="s">
        <v>29</v>
      </c>
      <c r="J3" s="5" t="s">
        <v>20</v>
      </c>
      <c r="K3" s="5" t="s">
        <v>10</v>
      </c>
      <c r="L3" s="6" t="s">
        <v>11</v>
      </c>
      <c r="M3" s="3"/>
      <c r="N3" s="3"/>
    </row>
    <row r="4" spans="1:14">
      <c r="A4" s="117"/>
      <c r="B4" s="120"/>
      <c r="C4" s="117"/>
      <c r="D4" s="117"/>
      <c r="E4" s="7">
        <v>1551</v>
      </c>
      <c r="F4" s="40">
        <v>5001</v>
      </c>
      <c r="G4" s="20">
        <v>5002</v>
      </c>
      <c r="H4" s="20">
        <v>506</v>
      </c>
      <c r="I4" s="40">
        <v>5504</v>
      </c>
      <c r="J4" s="8">
        <v>5515</v>
      </c>
      <c r="K4" s="8">
        <v>5525</v>
      </c>
      <c r="L4" s="8">
        <v>5540</v>
      </c>
    </row>
    <row r="5" spans="1:14">
      <c r="A5" s="10" t="s">
        <v>3</v>
      </c>
      <c r="B5" s="8"/>
      <c r="C5" s="26">
        <f t="shared" ref="C5:L5" si="0">SUM(C6,C9:C11,C18,C24)</f>
        <v>15737.26</v>
      </c>
      <c r="D5" s="26">
        <f t="shared" si="0"/>
        <v>13975.26</v>
      </c>
      <c r="E5" s="16">
        <f t="shared" si="0"/>
        <v>7833</v>
      </c>
      <c r="F5" s="16">
        <f t="shared" si="0"/>
        <v>675</v>
      </c>
      <c r="G5" s="16">
        <f t="shared" si="0"/>
        <v>-699</v>
      </c>
      <c r="H5" s="16">
        <f t="shared" si="0"/>
        <v>-232</v>
      </c>
      <c r="I5" s="16">
        <f t="shared" si="0"/>
        <v>500</v>
      </c>
      <c r="J5" s="16">
        <f t="shared" si="0"/>
        <v>1775</v>
      </c>
      <c r="K5" s="16">
        <f t="shared" si="0"/>
        <v>3937</v>
      </c>
      <c r="L5" s="26">
        <f t="shared" si="0"/>
        <v>186.26</v>
      </c>
    </row>
    <row r="6" spans="1:14" s="25" customFormat="1">
      <c r="A6" s="17" t="s">
        <v>12</v>
      </c>
      <c r="B6" s="30"/>
      <c r="C6" s="16">
        <f t="shared" ref="C6:L6" si="1">SUM(C7:C8)</f>
        <v>8333</v>
      </c>
      <c r="D6" s="16">
        <f t="shared" si="1"/>
        <v>8333</v>
      </c>
      <c r="E6" s="16">
        <f t="shared" si="1"/>
        <v>7833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500</v>
      </c>
      <c r="J6" s="16">
        <f t="shared" si="1"/>
        <v>0</v>
      </c>
      <c r="K6" s="16">
        <f t="shared" si="1"/>
        <v>0</v>
      </c>
      <c r="L6" s="16">
        <f t="shared" si="1"/>
        <v>0</v>
      </c>
    </row>
    <row r="7" spans="1:14" s="25" customFormat="1">
      <c r="A7" s="41" t="s">
        <v>28</v>
      </c>
      <c r="B7" s="42" t="s">
        <v>5</v>
      </c>
      <c r="C7" s="27">
        <v>500</v>
      </c>
      <c r="D7" s="28">
        <f t="shared" ref="D7:D19" si="2">SUM(E7:L7)</f>
        <v>500</v>
      </c>
      <c r="E7" s="28"/>
      <c r="F7" s="28"/>
      <c r="G7" s="28"/>
      <c r="H7" s="28"/>
      <c r="I7" s="28">
        <v>500</v>
      </c>
      <c r="J7" s="28"/>
      <c r="K7" s="28"/>
      <c r="L7" s="29"/>
      <c r="N7" s="38"/>
    </row>
    <row r="8" spans="1:14" s="25" customFormat="1">
      <c r="A8" s="36" t="s">
        <v>26</v>
      </c>
      <c r="B8" s="31" t="s">
        <v>21</v>
      </c>
      <c r="C8" s="27">
        <v>7833</v>
      </c>
      <c r="D8" s="28">
        <f t="shared" si="2"/>
        <v>7833</v>
      </c>
      <c r="E8" s="28">
        <v>7833</v>
      </c>
      <c r="F8" s="28"/>
      <c r="G8" s="28"/>
      <c r="H8" s="28"/>
      <c r="I8" s="28"/>
      <c r="J8" s="28"/>
      <c r="K8" s="28"/>
      <c r="L8" s="29"/>
    </row>
    <row r="9" spans="1:14">
      <c r="A9" s="17" t="s">
        <v>19</v>
      </c>
      <c r="B9" s="31" t="s">
        <v>22</v>
      </c>
      <c r="C9" s="16">
        <v>1762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8"/>
    </row>
    <row r="10" spans="1:14">
      <c r="A10" s="17" t="s">
        <v>30</v>
      </c>
      <c r="B10" s="42"/>
      <c r="C10" s="26">
        <f>186.26-2229</f>
        <v>-2042.74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8"/>
    </row>
    <row r="11" spans="1:14">
      <c r="A11" s="17" t="s">
        <v>15</v>
      </c>
      <c r="B11" s="114" t="s">
        <v>23</v>
      </c>
      <c r="C11" s="16">
        <f>SUM(C12)</f>
        <v>0</v>
      </c>
      <c r="D11" s="16">
        <f t="shared" si="2"/>
        <v>-2229</v>
      </c>
      <c r="E11" s="16">
        <f t="shared" ref="E11:L11" si="3">SUM(E12:E17)</f>
        <v>0</v>
      </c>
      <c r="F11" s="16">
        <f t="shared" si="3"/>
        <v>0</v>
      </c>
      <c r="G11" s="16">
        <f t="shared" si="3"/>
        <v>-1499</v>
      </c>
      <c r="H11" s="16">
        <f t="shared" si="3"/>
        <v>-730</v>
      </c>
      <c r="I11" s="16">
        <f t="shared" si="3"/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</row>
    <row r="12" spans="1:14">
      <c r="A12" s="12" t="s">
        <v>31</v>
      </c>
      <c r="B12" s="32"/>
      <c r="C12" s="15"/>
      <c r="D12" s="19">
        <f t="shared" si="2"/>
        <v>129525</v>
      </c>
      <c r="E12" s="13"/>
      <c r="F12" s="13"/>
      <c r="G12" s="13">
        <v>96805</v>
      </c>
      <c r="H12" s="13">
        <v>32720</v>
      </c>
      <c r="I12" s="13"/>
      <c r="J12" s="13"/>
      <c r="K12" s="14"/>
      <c r="L12" s="9"/>
    </row>
    <row r="13" spans="1:14">
      <c r="A13" s="12" t="s">
        <v>34</v>
      </c>
      <c r="B13" s="32"/>
      <c r="C13" s="15"/>
      <c r="D13" s="19">
        <f t="shared" si="2"/>
        <v>12795</v>
      </c>
      <c r="E13" s="13"/>
      <c r="F13" s="13"/>
      <c r="G13" s="13">
        <v>9563</v>
      </c>
      <c r="H13" s="13">
        <v>3232</v>
      </c>
      <c r="I13" s="13"/>
      <c r="J13" s="13"/>
      <c r="K13" s="14"/>
      <c r="L13" s="9"/>
    </row>
    <row r="14" spans="1:14">
      <c r="A14" s="12" t="s">
        <v>33</v>
      </c>
      <c r="B14" s="32"/>
      <c r="C14" s="15"/>
      <c r="D14" s="19">
        <f t="shared" si="2"/>
        <v>3200</v>
      </c>
      <c r="E14" s="13"/>
      <c r="F14" s="13"/>
      <c r="G14" s="13">
        <v>2392</v>
      </c>
      <c r="H14" s="13">
        <v>808</v>
      </c>
      <c r="I14" s="13"/>
      <c r="J14" s="13"/>
      <c r="K14" s="14"/>
      <c r="L14" s="9"/>
    </row>
    <row r="15" spans="1:14">
      <c r="A15" s="12" t="s">
        <v>35</v>
      </c>
      <c r="B15" s="32"/>
      <c r="C15" s="15"/>
      <c r="D15" s="19">
        <f t="shared" si="2"/>
        <v>800</v>
      </c>
      <c r="E15" s="13"/>
      <c r="F15" s="13"/>
      <c r="G15" s="13">
        <v>598</v>
      </c>
      <c r="H15" s="13">
        <v>202</v>
      </c>
      <c r="I15" s="13"/>
      <c r="J15" s="13"/>
      <c r="K15" s="14"/>
      <c r="L15" s="9"/>
    </row>
    <row r="16" spans="1:14">
      <c r="A16" s="12" t="s">
        <v>36</v>
      </c>
      <c r="B16" s="32"/>
      <c r="C16" s="15"/>
      <c r="D16" s="19">
        <f t="shared" si="2"/>
        <v>100</v>
      </c>
      <c r="E16" s="13"/>
      <c r="F16" s="13"/>
      <c r="G16" s="13">
        <v>75</v>
      </c>
      <c r="H16" s="13">
        <v>25</v>
      </c>
      <c r="I16" s="13"/>
      <c r="J16" s="13"/>
      <c r="K16" s="14"/>
      <c r="L16" s="9"/>
    </row>
    <row r="17" spans="1:12">
      <c r="A17" s="12" t="s">
        <v>15</v>
      </c>
      <c r="B17" s="32"/>
      <c r="C17" s="15"/>
      <c r="D17" s="19">
        <f t="shared" si="2"/>
        <v>-148649</v>
      </c>
      <c r="E17" s="13"/>
      <c r="F17" s="13"/>
      <c r="G17" s="13">
        <v>-110932</v>
      </c>
      <c r="H17" s="13">
        <v>-37717</v>
      </c>
      <c r="I17" s="13"/>
      <c r="J17" s="13"/>
      <c r="K17" s="14"/>
      <c r="L17" s="9"/>
    </row>
    <row r="18" spans="1:12" s="25" customFormat="1">
      <c r="A18" s="17" t="s">
        <v>18</v>
      </c>
      <c r="B18" s="30"/>
      <c r="C18" s="11">
        <f>SUM(C19,C22:C23)</f>
        <v>5910</v>
      </c>
      <c r="D18" s="11">
        <f t="shared" si="2"/>
        <v>5910</v>
      </c>
      <c r="E18" s="11">
        <f>SUM(E19,E22:E23)</f>
        <v>0</v>
      </c>
      <c r="F18" s="11">
        <f t="shared" ref="F18:L18" si="4">SUM(F19,F22:F23)</f>
        <v>675</v>
      </c>
      <c r="G18" s="11">
        <f t="shared" si="4"/>
        <v>800</v>
      </c>
      <c r="H18" s="11">
        <f t="shared" si="4"/>
        <v>498</v>
      </c>
      <c r="I18" s="11">
        <f t="shared" si="4"/>
        <v>0</v>
      </c>
      <c r="J18" s="11">
        <f t="shared" si="4"/>
        <v>0</v>
      </c>
      <c r="K18" s="11">
        <f t="shared" si="4"/>
        <v>3937</v>
      </c>
      <c r="L18" s="11">
        <f t="shared" si="4"/>
        <v>0</v>
      </c>
    </row>
    <row r="19" spans="1:12" ht="30">
      <c r="A19" s="43" t="s">
        <v>37</v>
      </c>
      <c r="B19" s="32" t="s">
        <v>24</v>
      </c>
      <c r="C19" s="15">
        <v>5660</v>
      </c>
      <c r="D19" s="85">
        <f t="shared" si="2"/>
        <v>5660</v>
      </c>
      <c r="E19" s="13">
        <f>SUM(E20:E21)</f>
        <v>0</v>
      </c>
      <c r="F19" s="13">
        <f t="shared" ref="F19:L19" si="5">SUM(F20:F21)</f>
        <v>600</v>
      </c>
      <c r="G19" s="13">
        <f t="shared" si="5"/>
        <v>800</v>
      </c>
      <c r="H19" s="13">
        <f t="shared" si="5"/>
        <v>473</v>
      </c>
      <c r="I19" s="13">
        <f t="shared" si="5"/>
        <v>0</v>
      </c>
      <c r="J19" s="13">
        <f t="shared" si="5"/>
        <v>0</v>
      </c>
      <c r="K19" s="13">
        <f t="shared" si="5"/>
        <v>3787</v>
      </c>
      <c r="L19" s="13">
        <f t="shared" si="5"/>
        <v>0</v>
      </c>
    </row>
    <row r="20" spans="1:12">
      <c r="A20" s="39" t="s">
        <v>38</v>
      </c>
      <c r="B20" s="32"/>
      <c r="C20" s="15">
        <v>900</v>
      </c>
      <c r="D20" s="85">
        <f t="shared" ref="D20:D23" si="6">SUM(E20:L20)</f>
        <v>900</v>
      </c>
      <c r="E20" s="13"/>
      <c r="F20" s="13"/>
      <c r="G20" s="13"/>
      <c r="H20" s="13"/>
      <c r="I20" s="13"/>
      <c r="J20" s="13"/>
      <c r="K20" s="14">
        <v>900</v>
      </c>
      <c r="L20" s="9"/>
    </row>
    <row r="21" spans="1:12">
      <c r="A21" s="39" t="s">
        <v>39</v>
      </c>
      <c r="B21" s="32"/>
      <c r="C21" s="15">
        <v>4760</v>
      </c>
      <c r="D21" s="85">
        <f t="shared" si="6"/>
        <v>4760</v>
      </c>
      <c r="E21" s="13"/>
      <c r="F21" s="13">
        <v>600</v>
      </c>
      <c r="G21" s="13">
        <v>800</v>
      </c>
      <c r="H21" s="13">
        <v>473</v>
      </c>
      <c r="I21" s="13"/>
      <c r="J21" s="13"/>
      <c r="K21" s="14">
        <v>2887</v>
      </c>
      <c r="L21" s="9"/>
    </row>
    <row r="22" spans="1:12">
      <c r="A22" s="43" t="s">
        <v>40</v>
      </c>
      <c r="B22" s="32" t="s">
        <v>41</v>
      </c>
      <c r="C22" s="15">
        <v>150</v>
      </c>
      <c r="D22" s="85">
        <f t="shared" si="6"/>
        <v>150</v>
      </c>
      <c r="E22" s="13"/>
      <c r="F22" s="13"/>
      <c r="G22" s="13"/>
      <c r="H22" s="13"/>
      <c r="I22" s="13"/>
      <c r="J22" s="13"/>
      <c r="K22" s="14">
        <v>150</v>
      </c>
      <c r="L22" s="9"/>
    </row>
    <row r="23" spans="1:12">
      <c r="A23" s="43" t="s">
        <v>28</v>
      </c>
      <c r="B23" s="32" t="s">
        <v>5</v>
      </c>
      <c r="C23" s="15">
        <v>100</v>
      </c>
      <c r="D23" s="85">
        <f t="shared" si="6"/>
        <v>100</v>
      </c>
      <c r="E23" s="13"/>
      <c r="F23" s="13">
        <v>75</v>
      </c>
      <c r="G23" s="13"/>
      <c r="H23" s="13">
        <v>25</v>
      </c>
      <c r="I23" s="13"/>
      <c r="J23" s="13"/>
      <c r="K23" s="14"/>
      <c r="L23" s="9"/>
    </row>
    <row r="24" spans="1:12">
      <c r="A24" s="17" t="s">
        <v>16</v>
      </c>
      <c r="B24" s="30"/>
      <c r="C24" s="23">
        <f>SUM(C25:C26)</f>
        <v>1775</v>
      </c>
      <c r="D24" s="24">
        <f>SUM(E24:L24)</f>
        <v>1961.26</v>
      </c>
      <c r="E24" s="11">
        <f>SUM(E25:E26)</f>
        <v>0</v>
      </c>
      <c r="F24" s="11">
        <f t="shared" ref="F24:L24" si="7">SUM(F25:F26)</f>
        <v>0</v>
      </c>
      <c r="G24" s="11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1775</v>
      </c>
      <c r="K24" s="11">
        <f t="shared" si="7"/>
        <v>0</v>
      </c>
      <c r="L24" s="24">
        <f t="shared" si="7"/>
        <v>186.26</v>
      </c>
    </row>
    <row r="25" spans="1:12" s="86" customFormat="1">
      <c r="A25" s="41" t="s">
        <v>71</v>
      </c>
      <c r="B25" s="83">
        <v>10400</v>
      </c>
      <c r="C25" s="84">
        <v>1775</v>
      </c>
      <c r="D25" s="19">
        <f>SUM(E25:L25)</f>
        <v>1775</v>
      </c>
      <c r="E25" s="85"/>
      <c r="F25" s="85"/>
      <c r="G25" s="85"/>
      <c r="H25" s="85"/>
      <c r="I25" s="85"/>
      <c r="J25" s="85">
        <v>1775</v>
      </c>
      <c r="K25" s="85"/>
      <c r="L25" s="85"/>
    </row>
    <row r="26" spans="1:12">
      <c r="A26" s="12" t="s">
        <v>17</v>
      </c>
      <c r="B26" s="32" t="s">
        <v>25</v>
      </c>
      <c r="C26" s="21"/>
      <c r="D26" s="22">
        <f>SUM(E26:L26)</f>
        <v>186.26</v>
      </c>
      <c r="E26" s="22"/>
      <c r="F26" s="22"/>
      <c r="G26" s="22"/>
      <c r="H26" s="22"/>
      <c r="I26" s="22"/>
      <c r="J26" s="22"/>
      <c r="K26" s="22"/>
      <c r="L26" s="22">
        <v>186.26</v>
      </c>
    </row>
    <row r="28" spans="1:12">
      <c r="A28" s="82" t="s">
        <v>0</v>
      </c>
      <c r="B28" s="33"/>
    </row>
    <row r="29" spans="1:12">
      <c r="A29" s="1"/>
    </row>
    <row r="30" spans="1:12">
      <c r="A30" s="1" t="s">
        <v>1</v>
      </c>
    </row>
    <row r="31" spans="1:12">
      <c r="A31" s="1" t="s">
        <v>2</v>
      </c>
      <c r="B31" s="35"/>
    </row>
  </sheetData>
  <mergeCells count="5">
    <mergeCell ref="A1:L1"/>
    <mergeCell ref="A3:A4"/>
    <mergeCell ref="C3:C4"/>
    <mergeCell ref="D3:D4"/>
    <mergeCell ref="B3:B4"/>
  </mergeCells>
  <pageMargins left="0.70866141732283472" right="0.70866141732283472" top="0.94488188976377963" bottom="0.74803149606299213" header="0.31496062992125984" footer="0.31496062992125984"/>
  <pageSetup paperSize="9" scale="85" orientation="landscape" r:id="rId1"/>
  <headerFooter>
    <oddHeader xml:space="preserve">&amp;RLisa 2
Tartu Linnavalitsuse 31.03.2015. a 
korralduse nr juurde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>
      <selection activeCell="A20" sqref="A20:A23"/>
    </sheetView>
  </sheetViews>
  <sheetFormatPr defaultRowHeight="15"/>
  <cols>
    <col min="1" max="1" width="30.5703125" customWidth="1"/>
    <col min="4" max="4" width="10.140625" customWidth="1"/>
    <col min="5" max="9" width="12.28515625" customWidth="1"/>
  </cols>
  <sheetData>
    <row r="2" spans="1:9" ht="15.75">
      <c r="A2" s="113" t="s">
        <v>81</v>
      </c>
    </row>
    <row r="3" spans="1:9" ht="15.75" thickBot="1"/>
    <row r="4" spans="1:9" ht="57.75">
      <c r="A4" s="87"/>
      <c r="B4" s="88" t="s">
        <v>3</v>
      </c>
      <c r="C4" s="88" t="s">
        <v>72</v>
      </c>
      <c r="D4" s="88" t="s">
        <v>42</v>
      </c>
      <c r="E4" s="88" t="s">
        <v>73</v>
      </c>
      <c r="F4" s="88" t="s">
        <v>74</v>
      </c>
      <c r="G4" s="88" t="s">
        <v>75</v>
      </c>
      <c r="H4" s="88" t="s">
        <v>76</v>
      </c>
      <c r="I4" s="89" t="s">
        <v>77</v>
      </c>
    </row>
    <row r="5" spans="1:9">
      <c r="A5" s="90"/>
      <c r="B5" s="91"/>
      <c r="C5" s="91">
        <v>5002</v>
      </c>
      <c r="D5" s="91">
        <v>506</v>
      </c>
      <c r="E5" s="91">
        <v>5511</v>
      </c>
      <c r="F5" s="91">
        <v>5514</v>
      </c>
      <c r="G5" s="91">
        <v>5515</v>
      </c>
      <c r="H5" s="91">
        <v>5524</v>
      </c>
      <c r="I5" s="92">
        <v>5525</v>
      </c>
    </row>
    <row r="6" spans="1:9" ht="15.75" thickBot="1">
      <c r="A6" s="93"/>
      <c r="B6" s="102"/>
      <c r="C6" s="103"/>
      <c r="D6" s="103"/>
      <c r="E6" s="102"/>
      <c r="F6" s="102"/>
      <c r="G6" s="102"/>
      <c r="H6" s="102"/>
      <c r="I6" s="104"/>
    </row>
    <row r="7" spans="1:9" ht="30" thickBot="1">
      <c r="A7" s="105" t="s">
        <v>49</v>
      </c>
      <c r="B7" s="99">
        <f>B8+B9+B10</f>
        <v>114318</v>
      </c>
      <c r="C7" s="99">
        <f t="shared" ref="C7:I7" si="0">C8+C9+C10</f>
        <v>85320</v>
      </c>
      <c r="D7" s="99">
        <f t="shared" si="0"/>
        <v>28838</v>
      </c>
      <c r="E7" s="99">
        <f t="shared" si="0"/>
        <v>2000</v>
      </c>
      <c r="F7" s="99">
        <f t="shared" si="0"/>
        <v>-1000</v>
      </c>
      <c r="G7" s="99">
        <f t="shared" si="0"/>
        <v>-1000</v>
      </c>
      <c r="H7" s="99">
        <f t="shared" si="0"/>
        <v>0</v>
      </c>
      <c r="I7" s="99">
        <f t="shared" si="0"/>
        <v>160</v>
      </c>
    </row>
    <row r="8" spans="1:9">
      <c r="A8" s="106" t="s">
        <v>51</v>
      </c>
      <c r="B8" s="97">
        <f>SUM(C8:I8)</f>
        <v>63582</v>
      </c>
      <c r="C8" s="96">
        <v>47520</v>
      </c>
      <c r="D8" s="96">
        <v>16062</v>
      </c>
      <c r="E8" s="96"/>
      <c r="F8" s="96"/>
      <c r="G8" s="96"/>
      <c r="H8" s="96"/>
      <c r="I8" s="107"/>
    </row>
    <row r="9" spans="1:9">
      <c r="A9" s="108" t="s">
        <v>63</v>
      </c>
      <c r="B9" s="97">
        <f t="shared" ref="B9:B10" si="1">SUM(C9:I9)</f>
        <v>50576</v>
      </c>
      <c r="C9" s="94">
        <v>37800</v>
      </c>
      <c r="D9" s="94">
        <v>12776</v>
      </c>
      <c r="E9" s="94">
        <v>2000</v>
      </c>
      <c r="F9" s="94">
        <v>-1000</v>
      </c>
      <c r="G9" s="94">
        <v>-1000</v>
      </c>
      <c r="H9" s="94"/>
      <c r="I9" s="95"/>
    </row>
    <row r="10" spans="1:9" ht="15.75" thickBot="1">
      <c r="A10" s="108" t="s">
        <v>80</v>
      </c>
      <c r="B10" s="100">
        <f t="shared" si="1"/>
        <v>160</v>
      </c>
      <c r="C10" s="94"/>
      <c r="D10" s="94"/>
      <c r="E10" s="94"/>
      <c r="F10" s="94"/>
      <c r="G10" s="94"/>
      <c r="H10" s="94"/>
      <c r="I10" s="95">
        <v>160</v>
      </c>
    </row>
    <row r="11" spans="1:9" ht="30" thickBot="1">
      <c r="A11" s="109" t="s">
        <v>50</v>
      </c>
      <c r="B11" s="98">
        <f>SUM(B12:B13)</f>
        <v>-164734</v>
      </c>
      <c r="C11" s="98">
        <f t="shared" ref="C11:I11" si="2">SUM(C12:C13)</f>
        <v>-123120</v>
      </c>
      <c r="D11" s="98">
        <f t="shared" si="2"/>
        <v>-41614</v>
      </c>
      <c r="E11" s="98">
        <f t="shared" si="2"/>
        <v>0</v>
      </c>
      <c r="F11" s="98">
        <f t="shared" si="2"/>
        <v>0</v>
      </c>
      <c r="G11" s="98">
        <f t="shared" si="2"/>
        <v>0</v>
      </c>
      <c r="H11" s="98">
        <f t="shared" si="2"/>
        <v>0</v>
      </c>
      <c r="I11" s="98">
        <f t="shared" si="2"/>
        <v>0</v>
      </c>
    </row>
    <row r="12" spans="1:9">
      <c r="A12" s="110" t="s">
        <v>15</v>
      </c>
      <c r="B12" s="97">
        <f>+SUM(C12:I12)</f>
        <v>-211203</v>
      </c>
      <c r="C12" s="96">
        <v>-157850</v>
      </c>
      <c r="D12" s="96">
        <v>-53353</v>
      </c>
      <c r="E12" s="96"/>
      <c r="F12" s="96"/>
      <c r="G12" s="96"/>
      <c r="H12" s="96"/>
      <c r="I12" s="107"/>
    </row>
    <row r="13" spans="1:9" ht="15.75" thickBot="1">
      <c r="A13" s="108" t="s">
        <v>35</v>
      </c>
      <c r="B13" s="97">
        <f>+SUM(C13:I13)</f>
        <v>46469</v>
      </c>
      <c r="C13" s="94">
        <v>34730</v>
      </c>
      <c r="D13" s="94">
        <v>11739</v>
      </c>
      <c r="E13" s="94"/>
      <c r="F13" s="94"/>
      <c r="G13" s="94"/>
      <c r="H13" s="94"/>
      <c r="I13" s="95"/>
    </row>
    <row r="14" spans="1:9" ht="30" customHeight="1" thickBot="1">
      <c r="A14" s="109" t="s">
        <v>67</v>
      </c>
      <c r="B14" s="98">
        <f>SUM(B15)</f>
        <v>50576</v>
      </c>
      <c r="C14" s="98">
        <f t="shared" ref="C14:I14" si="3">SUM(C15)</f>
        <v>37800</v>
      </c>
      <c r="D14" s="98">
        <f t="shared" si="3"/>
        <v>12776</v>
      </c>
      <c r="E14" s="98">
        <f t="shared" si="3"/>
        <v>0</v>
      </c>
      <c r="F14" s="98">
        <f t="shared" si="3"/>
        <v>0</v>
      </c>
      <c r="G14" s="98">
        <f t="shared" si="3"/>
        <v>0</v>
      </c>
      <c r="H14" s="98">
        <f t="shared" si="3"/>
        <v>0</v>
      </c>
      <c r="I14" s="98">
        <f t="shared" si="3"/>
        <v>0</v>
      </c>
    </row>
    <row r="15" spans="1:9" ht="15.75" thickBot="1">
      <c r="A15" s="111" t="s">
        <v>62</v>
      </c>
      <c r="B15" s="100">
        <v>50576</v>
      </c>
      <c r="C15" s="112">
        <v>37800</v>
      </c>
      <c r="D15" s="112">
        <v>12776</v>
      </c>
      <c r="E15" s="100"/>
      <c r="F15" s="100"/>
      <c r="G15" s="112"/>
      <c r="H15" s="100"/>
      <c r="I15" s="101"/>
    </row>
    <row r="16" spans="1:9" ht="15.75" thickBot="1">
      <c r="A16" s="105" t="s">
        <v>78</v>
      </c>
      <c r="B16" s="98">
        <f>SUM(B17)</f>
        <v>-160</v>
      </c>
      <c r="C16" s="98">
        <f t="shared" ref="C16:I16" si="4">SUM(C17)</f>
        <v>0</v>
      </c>
      <c r="D16" s="98">
        <f t="shared" si="4"/>
        <v>0</v>
      </c>
      <c r="E16" s="98">
        <f t="shared" si="4"/>
        <v>0</v>
      </c>
      <c r="F16" s="98">
        <f t="shared" si="4"/>
        <v>0</v>
      </c>
      <c r="G16" s="98">
        <f t="shared" si="4"/>
        <v>0</v>
      </c>
      <c r="H16" s="98">
        <f t="shared" si="4"/>
        <v>-160</v>
      </c>
      <c r="I16" s="98">
        <f t="shared" si="4"/>
        <v>0</v>
      </c>
    </row>
    <row r="17" spans="1:9" ht="15.75" thickBot="1">
      <c r="A17" s="111" t="s">
        <v>79</v>
      </c>
      <c r="B17" s="100">
        <v>-160</v>
      </c>
      <c r="C17" s="100"/>
      <c r="D17" s="112"/>
      <c r="E17" s="100"/>
      <c r="F17" s="100"/>
      <c r="G17" s="100"/>
      <c r="H17" s="100">
        <v>-160</v>
      </c>
      <c r="I17" s="101"/>
    </row>
    <row r="18" spans="1:9" ht="15.75" thickBot="1">
      <c r="A18" s="105" t="s">
        <v>3</v>
      </c>
      <c r="B18" s="99">
        <f>SUM(B7,B11,B14,B16)</f>
        <v>0</v>
      </c>
      <c r="C18" s="99">
        <f t="shared" ref="C18:I18" si="5">SUM(C7,C11,C14,C16)</f>
        <v>0</v>
      </c>
      <c r="D18" s="99">
        <f t="shared" si="5"/>
        <v>0</v>
      </c>
      <c r="E18" s="99">
        <f t="shared" si="5"/>
        <v>2000</v>
      </c>
      <c r="F18" s="99">
        <f t="shared" si="5"/>
        <v>-1000</v>
      </c>
      <c r="G18" s="99">
        <f t="shared" si="5"/>
        <v>-1000</v>
      </c>
      <c r="H18" s="99">
        <f t="shared" si="5"/>
        <v>-160</v>
      </c>
      <c r="I18" s="99">
        <f t="shared" si="5"/>
        <v>160</v>
      </c>
    </row>
    <row r="20" spans="1:9">
      <c r="A20" s="82" t="s">
        <v>0</v>
      </c>
    </row>
    <row r="21" spans="1:9">
      <c r="A21" s="1"/>
    </row>
    <row r="22" spans="1:9">
      <c r="A22" s="1" t="s">
        <v>1</v>
      </c>
    </row>
    <row r="23" spans="1:9">
      <c r="A23" s="1" t="s">
        <v>2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3
Tartu Linnavalitsuse 31.03.2015. 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1</vt:lpstr>
      <vt:lpstr>Lisa 2</vt:lpstr>
      <vt:lpstr>Lisa 3</vt:lpstr>
      <vt:lpstr>'Lisa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2015-03-26T06:05:34Z</dcterms:modified>
</cp:coreProperties>
</file>