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05" yWindow="60" windowWidth="23700" windowHeight="11640"/>
  </bookViews>
  <sheets>
    <sheet name="Lisa 1" sheetId="1" r:id="rId1"/>
    <sheet name="Lisa 2" sheetId="7" r:id="rId2"/>
  </sheets>
  <definedNames>
    <definedName name="_xlnm._FilterDatabase" localSheetId="0" hidden="1">'Lisa 1'!$A$3:$W$29</definedName>
    <definedName name="_xlnm.Print_Titles" localSheetId="0">'Lisa 1'!$A:$F</definedName>
    <definedName name="_xlnm.Print_Titles" localSheetId="1">'Lisa 2'!$3:$4</definedName>
  </definedNames>
  <calcPr calcId="125725"/>
</workbook>
</file>

<file path=xl/calcChain.xml><?xml version="1.0" encoding="utf-8"?>
<calcChain xmlns="http://schemas.openxmlformats.org/spreadsheetml/2006/main">
  <c r="G8" i="1"/>
  <c r="H8"/>
  <c r="I8"/>
  <c r="J8"/>
  <c r="K8"/>
  <c r="L8"/>
  <c r="M8"/>
  <c r="N8"/>
  <c r="O8"/>
  <c r="P8"/>
  <c r="Q8"/>
  <c r="R8"/>
  <c r="S8"/>
  <c r="T8"/>
  <c r="U8"/>
  <c r="V8"/>
  <c r="W8"/>
  <c r="F8"/>
  <c r="E8"/>
  <c r="H15"/>
  <c r="I15"/>
  <c r="J15"/>
  <c r="K15"/>
  <c r="L15"/>
  <c r="M15"/>
  <c r="N15"/>
  <c r="O15"/>
  <c r="P15"/>
  <c r="Q15"/>
  <c r="R15"/>
  <c r="S15"/>
  <c r="T15"/>
  <c r="U15"/>
  <c r="V15"/>
  <c r="W15"/>
  <c r="G15"/>
  <c r="E15"/>
  <c r="H19" l="1"/>
  <c r="H12"/>
  <c r="H9"/>
  <c r="H28"/>
  <c r="F27"/>
  <c r="U26"/>
  <c r="O26"/>
  <c r="M26"/>
  <c r="F25"/>
  <c r="F24"/>
  <c r="F6"/>
  <c r="F7"/>
  <c r="F5"/>
  <c r="E19"/>
  <c r="E9"/>
  <c r="E12"/>
  <c r="F17"/>
  <c r="I12"/>
  <c r="J12"/>
  <c r="K12"/>
  <c r="L12"/>
  <c r="M12"/>
  <c r="N12"/>
  <c r="O12"/>
  <c r="P12"/>
  <c r="Q12"/>
  <c r="R12"/>
  <c r="S12"/>
  <c r="T12"/>
  <c r="U12"/>
  <c r="V12"/>
  <c r="W12"/>
  <c r="G12"/>
  <c r="F13"/>
  <c r="E5"/>
  <c r="I9"/>
  <c r="F26" l="1"/>
  <c r="E28"/>
  <c r="D38" i="7"/>
  <c r="E38"/>
  <c r="F38"/>
  <c r="G38"/>
  <c r="H38"/>
  <c r="I38"/>
  <c r="J38"/>
  <c r="K38"/>
  <c r="L38"/>
  <c r="M38"/>
  <c r="N38"/>
  <c r="C38"/>
  <c r="B41"/>
  <c r="B23"/>
  <c r="B24"/>
  <c r="D6"/>
  <c r="E6"/>
  <c r="D42"/>
  <c r="E42"/>
  <c r="F42"/>
  <c r="G42"/>
  <c r="H42"/>
  <c r="I42"/>
  <c r="J42"/>
  <c r="K42"/>
  <c r="L42"/>
  <c r="M42"/>
  <c r="N42"/>
  <c r="C42"/>
  <c r="B39"/>
  <c r="B40"/>
  <c r="B43"/>
  <c r="D35"/>
  <c r="E35"/>
  <c r="F35"/>
  <c r="G35"/>
  <c r="H35"/>
  <c r="I35"/>
  <c r="J35"/>
  <c r="K35"/>
  <c r="L35"/>
  <c r="M35"/>
  <c r="N35"/>
  <c r="C35"/>
  <c r="B36"/>
  <c r="B37"/>
  <c r="E20"/>
  <c r="D20"/>
  <c r="F20"/>
  <c r="G20"/>
  <c r="H20"/>
  <c r="I20"/>
  <c r="J20"/>
  <c r="K20"/>
  <c r="L20"/>
  <c r="M20"/>
  <c r="N20"/>
  <c r="C20"/>
  <c r="B21"/>
  <c r="B22"/>
  <c r="B25"/>
  <c r="B26"/>
  <c r="B27"/>
  <c r="B28"/>
  <c r="B29"/>
  <c r="B30"/>
  <c r="B31"/>
  <c r="B32"/>
  <c r="B33"/>
  <c r="B34"/>
  <c r="C6"/>
  <c r="C5" s="1"/>
  <c r="F6"/>
  <c r="K6"/>
  <c r="B19"/>
  <c r="B18"/>
  <c r="B17"/>
  <c r="B16"/>
  <c r="B15"/>
  <c r="B14"/>
  <c r="B13"/>
  <c r="B12"/>
  <c r="B11"/>
  <c r="B10"/>
  <c r="B9"/>
  <c r="B8"/>
  <c r="B7"/>
  <c r="N6"/>
  <c r="M6"/>
  <c r="M5" s="1"/>
  <c r="L6"/>
  <c r="J6"/>
  <c r="I6"/>
  <c r="H6"/>
  <c r="G6"/>
  <c r="I5" l="1"/>
  <c r="J5"/>
  <c r="F5"/>
  <c r="E5"/>
  <c r="N5"/>
  <c r="G5"/>
  <c r="L5"/>
  <c r="D5"/>
  <c r="K5"/>
  <c r="H5"/>
  <c r="B42"/>
  <c r="B38"/>
  <c r="B35"/>
  <c r="B20"/>
  <c r="B6"/>
  <c r="B5" l="1"/>
  <c r="I19" i="1"/>
  <c r="F23"/>
  <c r="I28" l="1"/>
  <c r="J9" l="1"/>
  <c r="J19"/>
  <c r="F21"/>
  <c r="F22"/>
  <c r="R9"/>
  <c r="S9"/>
  <c r="T9"/>
  <c r="K19"/>
  <c r="K9"/>
  <c r="T19"/>
  <c r="S19"/>
  <c r="L19"/>
  <c r="L9"/>
  <c r="M19"/>
  <c r="N19"/>
  <c r="O19"/>
  <c r="P19"/>
  <c r="Q19"/>
  <c r="R19"/>
  <c r="U19"/>
  <c r="V19"/>
  <c r="W19"/>
  <c r="J28" l="1"/>
  <c r="K28"/>
  <c r="L28"/>
  <c r="T28"/>
  <c r="R28"/>
  <c r="S28"/>
  <c r="P9"/>
  <c r="F18"/>
  <c r="F14"/>
  <c r="P28" l="1"/>
  <c r="F12"/>
  <c r="Q9" l="1"/>
  <c r="Q28" l="1"/>
  <c r="M9" l="1"/>
  <c r="N9"/>
  <c r="O9"/>
  <c r="U9"/>
  <c r="V9"/>
  <c r="W9"/>
  <c r="G9"/>
  <c r="G19"/>
  <c r="F20"/>
  <c r="F16"/>
  <c r="F10"/>
  <c r="F11"/>
  <c r="V28" l="1"/>
  <c r="M28"/>
  <c r="W28"/>
  <c r="G28"/>
  <c r="U28"/>
  <c r="N28"/>
  <c r="O28"/>
  <c r="F19"/>
  <c r="F15"/>
  <c r="F9"/>
  <c r="F28" l="1"/>
</calcChain>
</file>

<file path=xl/sharedStrings.xml><?xml version="1.0" encoding="utf-8"?>
<sst xmlns="http://schemas.openxmlformats.org/spreadsheetml/2006/main" count="134" uniqueCount="106">
  <si>
    <t xml:space="preserve">KOKKU KULUD </t>
  </si>
  <si>
    <t>töötajate töötas</t>
  </si>
  <si>
    <t>maksud töötasudelt</t>
  </si>
  <si>
    <t>/allkirjastatud digitaalselt/</t>
  </si>
  <si>
    <t>Jüri Mölder</t>
  </si>
  <si>
    <t>Linnasekretär</t>
  </si>
  <si>
    <t>õppevahendid ja koolituskulud</t>
  </si>
  <si>
    <t>HarMin</t>
  </si>
  <si>
    <t>Miina Härma Gümnaasium</t>
  </si>
  <si>
    <t>Haridusosakond</t>
  </si>
  <si>
    <t xml:space="preserve">KOKKU </t>
  </si>
  <si>
    <t>infotehnoloogia
kulud</t>
  </si>
  <si>
    <t>administreerimis-
kulud</t>
  </si>
  <si>
    <t>ürituste korralduskulud</t>
  </si>
  <si>
    <t>KOKKU</t>
  </si>
  <si>
    <t>lähetused</t>
  </si>
  <si>
    <t>kulud inventarile</t>
  </si>
  <si>
    <t>Toetuse andja*</t>
  </si>
  <si>
    <t>Mart Reiniku Kool</t>
  </si>
  <si>
    <t>hoonete ja ruumide ülalpidamiskulud</t>
  </si>
  <si>
    <t>Tamme Gümnaasium</t>
  </si>
  <si>
    <t>Põhihariduse otsekulud</t>
  </si>
  <si>
    <t xml:space="preserve">Üldkeskhariduse otsekulud </t>
  </si>
  <si>
    <t>09213</t>
  </si>
  <si>
    <t>koolituskulud</t>
  </si>
  <si>
    <t>09220</t>
  </si>
  <si>
    <t>Variku Kool</t>
  </si>
  <si>
    <t>Jaan Poska Gümnaasium</t>
  </si>
  <si>
    <t>tegevusala</t>
  </si>
  <si>
    <t>Kutsehariduskeskus kokku</t>
  </si>
  <si>
    <t>Kutsehariduse kaudsed kulud</t>
  </si>
  <si>
    <t>09222</t>
  </si>
  <si>
    <t>lepinguline töötasu</t>
  </si>
  <si>
    <t>tootmiskulud</t>
  </si>
  <si>
    <t>meditsiinikulud</t>
  </si>
  <si>
    <t>Põhihariduse baasil kutseõppe otsekulud</t>
  </si>
  <si>
    <t>09223</t>
  </si>
  <si>
    <t>õppetoetused</t>
  </si>
  <si>
    <t>Keskhariduse baasil kutseõppe otsekulud</t>
  </si>
  <si>
    <t>09300</t>
  </si>
  <si>
    <t>IKT kulud</t>
  </si>
  <si>
    <t>Karlova Kool</t>
  </si>
  <si>
    <t>Kivilinna Kool</t>
  </si>
  <si>
    <t>Raatuse Kool</t>
  </si>
  <si>
    <t>Descartes'i Kool</t>
  </si>
  <si>
    <t>Hansa Kool</t>
  </si>
  <si>
    <t>Forseliuse Kool</t>
  </si>
  <si>
    <t>Kesklinna Kool</t>
  </si>
  <si>
    <t>Kroonuaia Kool</t>
  </si>
  <si>
    <t>Annelinna Gümnaasium</t>
  </si>
  <si>
    <t>Taseme alusel mittemääratletav haridus</t>
  </si>
  <si>
    <t>09500</t>
  </si>
  <si>
    <t>Öömaja</t>
  </si>
  <si>
    <t>09602</t>
  </si>
  <si>
    <t>masinate ja seadmete soetamine</t>
  </si>
  <si>
    <t>IKT seadmete soetamine</t>
  </si>
  <si>
    <t>TULUD
KOKKU</t>
  </si>
  <si>
    <t>toetused</t>
  </si>
  <si>
    <t>töötajate töötasu</t>
  </si>
  <si>
    <t>tööjõukulude maksud</t>
  </si>
  <si>
    <t>adminkulud</t>
  </si>
  <si>
    <t>majand.kulud</t>
  </si>
  <si>
    <t>inventarikulud</t>
  </si>
  <si>
    <t>õppevahendid</t>
  </si>
  <si>
    <t>Lasteaed Helika</t>
  </si>
  <si>
    <t>Lasteaed Karoliine</t>
  </si>
  <si>
    <t>Lasteaed Klaabu</t>
  </si>
  <si>
    <t>Lasteaed Midrimaa</t>
  </si>
  <si>
    <t>Lasteaed Naerumaa</t>
  </si>
  <si>
    <t>Lasteaed Nukitsamees</t>
  </si>
  <si>
    <t>Lasteaed Ploomike</t>
  </si>
  <si>
    <t>Lasteaed Pääsupesa</t>
  </si>
  <si>
    <t>Lasteaed Ristikhein</t>
  </si>
  <si>
    <t>Lasteaed Sirel</t>
  </si>
  <si>
    <t>Lasteaed Triinu ja Taavi</t>
  </si>
  <si>
    <t>Tähtvere Lasteaed</t>
  </si>
  <si>
    <t>Maarjamõisa Lasteaed</t>
  </si>
  <si>
    <t>Aleksander Puškini Kool</t>
  </si>
  <si>
    <t>Maarja Kool</t>
  </si>
  <si>
    <t>Veeriku Kool</t>
  </si>
  <si>
    <t>Hugo Treffneri Gümnaasium</t>
  </si>
  <si>
    <t>Põhihariduse otsekulud (09212), sh:</t>
  </si>
  <si>
    <t>Üldkeskhariduse otsekulud (09213), sh:</t>
  </si>
  <si>
    <t>Muu haridus (09800), sh:</t>
  </si>
  <si>
    <t>Haridusasutustele 2014. aastal sihtotstarbeliste kulude katteks saadud ja 2015. a aasta alguseks kasutamata  vahendite suunamine kulude katteks  (eurodes)</t>
  </si>
  <si>
    <t>Koolieelsed lasteasutused  (09110), sh.</t>
  </si>
  <si>
    <t>Asutuse nimi</t>
  </si>
  <si>
    <t>Kokku haridusasutused</t>
  </si>
  <si>
    <t>üritused</t>
  </si>
  <si>
    <t>Põhi- ja üldkeskhariduse kaudesd kulud (09220), sh:</t>
  </si>
  <si>
    <t>Täiskasvanute Gümnaasium</t>
  </si>
  <si>
    <t>09212</t>
  </si>
  <si>
    <t>Haridusosakond kokku</t>
  </si>
  <si>
    <t>eelarveliik</t>
  </si>
  <si>
    <t>Rahandusosakond kokku</t>
  </si>
  <si>
    <t>Saadav toetus kutsehariduse koolitusteenuseks</t>
  </si>
  <si>
    <t>Saadav toetus vanglaõppeks</t>
  </si>
  <si>
    <t>KIK</t>
  </si>
  <si>
    <t>ARC</t>
  </si>
  <si>
    <t>Linna 2015. a eelarvesse sihtotstarbeliste kulude katteks saadud vahendite suunamine kulude katteks (eurodes)</t>
  </si>
  <si>
    <t>Linnavarade osakond</t>
  </si>
  <si>
    <t>põhivara soetamine</t>
  </si>
  <si>
    <t>eraisik</t>
  </si>
  <si>
    <t>PRIA</t>
  </si>
  <si>
    <t xml:space="preserve">Täiskasvanute Gümn kaudsed kulud </t>
  </si>
  <si>
    <t>09221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</si>
</sst>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\ _k_r_-;\-* #,##0\ _k_r_-;_-* &quot;-&quot;??\ _k_r_-;_-@_-"/>
    <numFmt numFmtId="167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0" fontId="7" fillId="0" borderId="0" xfId="0" quotePrefix="1" applyFont="1"/>
    <xf numFmtId="0" fontId="9" fillId="0" borderId="0" xfId="0" applyFont="1"/>
    <xf numFmtId="0" fontId="4" fillId="0" borderId="1" xfId="6" applyFont="1" applyFill="1" applyBorder="1"/>
    <xf numFmtId="3" fontId="4" fillId="0" borderId="2" xfId="6" applyNumberFormat="1" applyFont="1" applyFill="1" applyBorder="1"/>
    <xf numFmtId="0" fontId="5" fillId="0" borderId="2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 wrapText="1"/>
    </xf>
    <xf numFmtId="3" fontId="4" fillId="0" borderId="2" xfId="6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0" xfId="6" applyFont="1" applyFill="1" applyBorder="1"/>
    <xf numFmtId="3" fontId="3" fillId="0" borderId="0" xfId="6" applyNumberFormat="1" applyFont="1" applyFill="1" applyBorder="1"/>
    <xf numFmtId="0" fontId="8" fillId="0" borderId="0" xfId="0" applyFont="1" applyBorder="1"/>
    <xf numFmtId="0" fontId="4" fillId="0" borderId="2" xfId="6" applyFont="1" applyFill="1" applyBorder="1" applyAlignment="1">
      <alignment horizontal="center" textRotation="90"/>
    </xf>
    <xf numFmtId="0" fontId="5" fillId="0" borderId="2" xfId="6" applyFont="1" applyFill="1" applyBorder="1" applyAlignment="1">
      <alignment horizontal="center" textRotation="90"/>
    </xf>
    <xf numFmtId="0" fontId="9" fillId="0" borderId="2" xfId="0" applyFont="1" applyBorder="1" applyAlignment="1">
      <alignment horizontal="center" textRotation="90" wrapText="1"/>
    </xf>
    <xf numFmtId="0" fontId="9" fillId="0" borderId="2" xfId="0" applyFont="1" applyBorder="1"/>
    <xf numFmtId="3" fontId="5" fillId="0" borderId="2" xfId="6" applyNumberFormat="1" applyFont="1" applyFill="1" applyBorder="1" applyAlignment="1">
      <alignment wrapText="1"/>
    </xf>
    <xf numFmtId="3" fontId="4" fillId="0" borderId="2" xfId="6" applyNumberFormat="1" applyFont="1" applyFill="1" applyBorder="1" applyAlignment="1">
      <alignment horizontal="right"/>
    </xf>
    <xf numFmtId="3" fontId="5" fillId="0" borderId="2" xfId="6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5" fillId="0" borderId="2" xfId="6" applyNumberFormat="1" applyFont="1" applyFill="1" applyBorder="1" applyAlignment="1">
      <alignment horizontal="center" wrapText="1"/>
    </xf>
    <xf numFmtId="0" fontId="5" fillId="0" borderId="1" xfId="6" applyFont="1" applyFill="1" applyBorder="1"/>
    <xf numFmtId="0" fontId="5" fillId="0" borderId="2" xfId="6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3" fontId="4" fillId="0" borderId="2" xfId="6" applyNumberFormat="1" applyFont="1" applyFill="1" applyBorder="1" applyAlignment="1">
      <alignment horizontal="center"/>
    </xf>
    <xf numFmtId="0" fontId="4" fillId="0" borderId="2" xfId="6" applyFont="1" applyFill="1" applyBorder="1" applyAlignment="1">
      <alignment horizontal="left"/>
    </xf>
    <xf numFmtId="0" fontId="4" fillId="0" borderId="2" xfId="6" applyFont="1" applyFill="1" applyBorder="1" applyAlignment="1">
      <alignment horizontal="center"/>
    </xf>
    <xf numFmtId="3" fontId="11" fillId="0" borderId="2" xfId="0" applyNumberFormat="1" applyFont="1" applyBorder="1"/>
    <xf numFmtId="3" fontId="4" fillId="0" borderId="2" xfId="6" applyNumberFormat="1" applyFont="1" applyFill="1" applyBorder="1" applyAlignment="1">
      <alignment wrapText="1"/>
    </xf>
    <xf numFmtId="3" fontId="5" fillId="0" borderId="2" xfId="6" applyNumberFormat="1" applyFont="1" applyFill="1" applyBorder="1" applyAlignment="1">
      <alignment horizontal="right"/>
    </xf>
    <xf numFmtId="0" fontId="12" fillId="0" borderId="0" xfId="0" applyFont="1"/>
    <xf numFmtId="0" fontId="0" fillId="0" borderId="0" xfId="0"/>
    <xf numFmtId="0" fontId="5" fillId="0" borderId="2" xfId="6" applyFont="1" applyFill="1" applyBorder="1" applyAlignment="1">
      <alignment horizontal="center" textRotation="90" wrapText="1"/>
    </xf>
    <xf numFmtId="0" fontId="0" fillId="0" borderId="0" xfId="0" quotePrefix="1"/>
    <xf numFmtId="3" fontId="4" fillId="0" borderId="2" xfId="6" quotePrefix="1" applyNumberFormat="1" applyFont="1" applyFill="1" applyBorder="1" applyAlignment="1">
      <alignment horizontal="center" wrapText="1"/>
    </xf>
    <xf numFmtId="3" fontId="5" fillId="0" borderId="2" xfId="6" quotePrefix="1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0" fillId="0" borderId="0" xfId="0" applyFill="1"/>
    <xf numFmtId="0" fontId="10" fillId="0" borderId="2" xfId="0" applyFont="1" applyBorder="1"/>
    <xf numFmtId="167" fontId="3" fillId="0" borderId="6" xfId="7" applyNumberFormat="1" applyFont="1" applyFill="1" applyBorder="1"/>
    <xf numFmtId="166" fontId="6" fillId="0" borderId="2" xfId="7" applyNumberFormat="1" applyFont="1" applyFill="1" applyBorder="1" applyAlignment="1">
      <alignment horizontal="right"/>
    </xf>
    <xf numFmtId="167" fontId="3" fillId="0" borderId="2" xfId="7" applyNumberFormat="1" applyFont="1" applyFill="1" applyBorder="1"/>
    <xf numFmtId="3" fontId="3" fillId="0" borderId="2" xfId="4" applyNumberFormat="1" applyFont="1" applyFill="1" applyBorder="1"/>
    <xf numFmtId="3" fontId="6" fillId="0" borderId="2" xfId="2" applyNumberFormat="1" applyFont="1" applyFill="1" applyBorder="1"/>
    <xf numFmtId="166" fontId="3" fillId="0" borderId="5" xfId="7" applyNumberFormat="1" applyFont="1" applyFill="1" applyBorder="1" applyAlignment="1">
      <alignment wrapText="1"/>
    </xf>
    <xf numFmtId="0" fontId="6" fillId="0" borderId="2" xfId="6" applyFont="1" applyFill="1" applyBorder="1" applyAlignment="1">
      <alignment horizontal="right"/>
    </xf>
    <xf numFmtId="0" fontId="3" fillId="0" borderId="2" xfId="6" applyFont="1" applyFill="1" applyBorder="1" applyAlignment="1">
      <alignment horizontal="right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166" fontId="6" fillId="0" borderId="2" xfId="7" applyNumberFormat="1" applyFont="1" applyFill="1" applyBorder="1" applyAlignment="1">
      <alignment horizontal="center" textRotation="90" wrapText="1"/>
    </xf>
    <xf numFmtId="1" fontId="6" fillId="0" borderId="2" xfId="7" applyNumberFormat="1" applyFont="1" applyFill="1" applyBorder="1" applyAlignment="1">
      <alignment horizontal="center" wrapText="1"/>
    </xf>
    <xf numFmtId="1" fontId="6" fillId="0" borderId="2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 wrapText="1"/>
    </xf>
    <xf numFmtId="0" fontId="6" fillId="0" borderId="3" xfId="6" applyFont="1" applyFill="1" applyBorder="1" applyAlignment="1">
      <alignment horizontal="right"/>
    </xf>
    <xf numFmtId="0" fontId="6" fillId="0" borderId="4" xfId="6" applyFont="1" applyFill="1" applyBorder="1" applyAlignment="1">
      <alignment horizontal="right"/>
    </xf>
    <xf numFmtId="0" fontId="3" fillId="0" borderId="2" xfId="6" applyFont="1" applyFill="1" applyBorder="1" applyAlignment="1">
      <alignment wrapText="1"/>
    </xf>
    <xf numFmtId="3" fontId="10" fillId="0" borderId="2" xfId="0" applyNumberFormat="1" applyFont="1" applyBorder="1"/>
    <xf numFmtId="3" fontId="8" fillId="0" borderId="2" xfId="0" applyNumberFormat="1" applyFont="1" applyBorder="1"/>
    <xf numFmtId="3" fontId="13" fillId="0" borderId="2" xfId="0" applyNumberFormat="1" applyFont="1" applyBorder="1"/>
    <xf numFmtId="3" fontId="6" fillId="0" borderId="2" xfId="0" applyNumberFormat="1" applyFont="1" applyBorder="1"/>
    <xf numFmtId="0" fontId="4" fillId="0" borderId="2" xfId="6" quotePrefix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4" fillId="0" borderId="2" xfId="6" applyFont="1" applyFill="1" applyBorder="1" applyAlignment="1">
      <alignment horizontal="right"/>
    </xf>
    <xf numFmtId="0" fontId="0" fillId="0" borderId="0" xfId="0" applyAlignment="1">
      <alignment horizontal="left"/>
    </xf>
    <xf numFmtId="3" fontId="4" fillId="0" borderId="1" xfId="6" applyNumberFormat="1" applyFont="1" applyFill="1" applyBorder="1" applyAlignment="1">
      <alignment wrapText="1"/>
    </xf>
    <xf numFmtId="3" fontId="4" fillId="0" borderId="1" xfId="6" quotePrefix="1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3" fillId="0" borderId="3" xfId="7" applyNumberFormat="1" applyFont="1" applyFill="1" applyBorder="1" applyAlignment="1">
      <alignment horizontal="center" wrapText="1"/>
    </xf>
    <xf numFmtId="166" fontId="3" fillId="0" borderId="4" xfId="7" applyNumberFormat="1" applyFont="1" applyFill="1" applyBorder="1" applyAlignment="1">
      <alignment horizontal="center"/>
    </xf>
    <xf numFmtId="166" fontId="3" fillId="0" borderId="3" xfId="7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Comma" xfId="7" builtinId="3"/>
    <cellStyle name="Comma 2" xfId="1"/>
    <cellStyle name="Comma 2 2" xfId="2"/>
    <cellStyle name="Comma 3" xfId="3"/>
    <cellStyle name="Comma 4" xfId="4"/>
    <cellStyle name="Comma 5" xfId="5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zoomScaleNormal="100" workbookViewId="0">
      <pane xSplit="6" ySplit="4" topLeftCell="G8" activePane="bottomRight" state="frozen"/>
      <selection pane="topRight" activeCell="E1" sqref="E1"/>
      <selection pane="bottomLeft" activeCell="A5" sqref="A5"/>
      <selection pane="bottomRight" activeCell="I15" sqref="I15"/>
    </sheetView>
  </sheetViews>
  <sheetFormatPr defaultRowHeight="15"/>
  <cols>
    <col min="1" max="1" width="23" customWidth="1"/>
    <col min="2" max="2" width="6.28515625" customWidth="1"/>
    <col min="3" max="3" width="5.5703125" style="34" customWidth="1"/>
    <col min="4" max="4" width="7.140625" bestFit="1" customWidth="1"/>
    <col min="5" max="5" width="8.140625" style="34" customWidth="1"/>
    <col min="6" max="6" width="9.7109375" customWidth="1"/>
    <col min="7" max="7" width="8.28515625" customWidth="1"/>
    <col min="8" max="8" width="8.28515625" style="34" customWidth="1"/>
    <col min="9" max="9" width="7.140625" style="34" customWidth="1"/>
    <col min="10" max="11" width="7.85546875" style="34" bestFit="1" customWidth="1"/>
    <col min="12" max="12" width="8.42578125" style="34" customWidth="1"/>
    <col min="13" max="13" width="7.5703125" customWidth="1"/>
    <col min="14" max="14" width="6.85546875" style="1" customWidth="1"/>
    <col min="15" max="15" width="7.85546875" style="1" bestFit="1" customWidth="1"/>
    <col min="16" max="16" width="5.85546875" style="34" customWidth="1"/>
    <col min="17" max="17" width="6.140625" style="34" customWidth="1"/>
    <col min="18" max="18" width="7.7109375" style="1" customWidth="1"/>
    <col min="19" max="19" width="6" style="34" customWidth="1"/>
    <col min="20" max="20" width="6.42578125" style="34" customWidth="1"/>
    <col min="21" max="21" width="7.42578125" style="1" customWidth="1"/>
    <col min="22" max="22" width="6.85546875" style="1" customWidth="1"/>
    <col min="23" max="23" width="4.5703125" customWidth="1"/>
  </cols>
  <sheetData>
    <row r="1" spans="1:23" ht="38.25" customHeight="1">
      <c r="A1" s="69" t="s">
        <v>99</v>
      </c>
      <c r="B1" s="70"/>
      <c r="C1" s="70"/>
      <c r="D1" s="70"/>
      <c r="E1" s="70"/>
      <c r="F1" s="70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8.25" customHeight="1">
      <c r="A2" s="2"/>
      <c r="B2" s="2"/>
      <c r="C2" s="2"/>
      <c r="D2" s="2"/>
      <c r="E2" s="2"/>
      <c r="F2" s="2"/>
      <c r="G2" s="1"/>
      <c r="M2" s="1"/>
      <c r="W2" s="1"/>
    </row>
    <row r="3" spans="1:23" ht="89.25" customHeight="1">
      <c r="A3" s="15"/>
      <c r="B3" s="16" t="s">
        <v>28</v>
      </c>
      <c r="C3" s="35" t="s">
        <v>93</v>
      </c>
      <c r="D3" s="10" t="s">
        <v>17</v>
      </c>
      <c r="E3" s="10" t="s">
        <v>56</v>
      </c>
      <c r="F3" s="9" t="s">
        <v>0</v>
      </c>
      <c r="G3" s="17" t="s">
        <v>101</v>
      </c>
      <c r="H3" s="17" t="s">
        <v>54</v>
      </c>
      <c r="I3" s="17" t="s">
        <v>55</v>
      </c>
      <c r="J3" s="17" t="s">
        <v>37</v>
      </c>
      <c r="K3" s="17" t="s">
        <v>1</v>
      </c>
      <c r="L3" s="17" t="s">
        <v>32</v>
      </c>
      <c r="M3" s="17" t="s">
        <v>2</v>
      </c>
      <c r="N3" s="17" t="s">
        <v>12</v>
      </c>
      <c r="O3" s="17" t="s">
        <v>15</v>
      </c>
      <c r="P3" s="17" t="s">
        <v>24</v>
      </c>
      <c r="Q3" s="17" t="s">
        <v>19</v>
      </c>
      <c r="R3" s="17" t="s">
        <v>11</v>
      </c>
      <c r="S3" s="17" t="s">
        <v>16</v>
      </c>
      <c r="T3" s="17" t="s">
        <v>34</v>
      </c>
      <c r="U3" s="17" t="s">
        <v>6</v>
      </c>
      <c r="V3" s="17" t="s">
        <v>13</v>
      </c>
      <c r="W3" s="17" t="s">
        <v>33</v>
      </c>
    </row>
    <row r="4" spans="1:23">
      <c r="A4" s="8"/>
      <c r="B4" s="8"/>
      <c r="C4" s="8"/>
      <c r="D4" s="8"/>
      <c r="E4" s="8"/>
      <c r="F4" s="8"/>
      <c r="G4" s="26">
        <v>1551</v>
      </c>
      <c r="H4" s="26">
        <v>1554</v>
      </c>
      <c r="I4" s="26">
        <v>1555</v>
      </c>
      <c r="J4" s="26">
        <v>4134</v>
      </c>
      <c r="K4" s="26">
        <v>5002</v>
      </c>
      <c r="L4" s="26">
        <v>5005</v>
      </c>
      <c r="M4" s="26">
        <v>506</v>
      </c>
      <c r="N4" s="26">
        <v>5500</v>
      </c>
      <c r="O4" s="26">
        <v>5503</v>
      </c>
      <c r="P4" s="26">
        <v>5505</v>
      </c>
      <c r="Q4" s="26">
        <v>5511</v>
      </c>
      <c r="R4" s="26">
        <v>5514</v>
      </c>
      <c r="S4" s="26">
        <v>5515</v>
      </c>
      <c r="T4" s="26">
        <v>5522</v>
      </c>
      <c r="U4" s="26">
        <v>5524</v>
      </c>
      <c r="V4" s="26">
        <v>5525</v>
      </c>
      <c r="W4" s="26">
        <v>5529</v>
      </c>
    </row>
    <row r="5" spans="1:23" s="34" customFormat="1">
      <c r="A5" s="28" t="s">
        <v>94</v>
      </c>
      <c r="B5" s="29"/>
      <c r="C5" s="29"/>
      <c r="D5" s="29" t="s">
        <v>7</v>
      </c>
      <c r="E5" s="20">
        <f>SUM(E6:E7)</f>
        <v>527896</v>
      </c>
      <c r="F5" s="65">
        <f>SUM(G5:W5)</f>
        <v>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s="34" customFormat="1">
      <c r="A6" s="8" t="s">
        <v>95</v>
      </c>
      <c r="B6" s="8"/>
      <c r="C6" s="8"/>
      <c r="D6" s="8" t="s">
        <v>7</v>
      </c>
      <c r="E6" s="32">
        <v>497152</v>
      </c>
      <c r="F6" s="65">
        <f t="shared" ref="F6:F7" si="0">SUM(G6:W6)</f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s="34" customFormat="1">
      <c r="A7" s="8" t="s">
        <v>96</v>
      </c>
      <c r="B7" s="8"/>
      <c r="C7" s="8"/>
      <c r="D7" s="8" t="s">
        <v>7</v>
      </c>
      <c r="E7" s="32">
        <v>30744</v>
      </c>
      <c r="F7" s="65">
        <f t="shared" si="0"/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34" customFormat="1" ht="21.75" customHeight="1">
      <c r="A8" s="28" t="s">
        <v>92</v>
      </c>
      <c r="B8" s="8"/>
      <c r="C8" s="8"/>
      <c r="D8" s="8"/>
      <c r="E8" s="20">
        <f>SUM(E9,E12,E15,E18,E19)</f>
        <v>-236368</v>
      </c>
      <c r="F8" s="20">
        <f>SUM(F9,F12,F15,F18,F19)</f>
        <v>291528</v>
      </c>
      <c r="G8" s="20">
        <f t="shared" ref="G8:W8" si="1">SUM(G9,G12,G15,G18,G19)</f>
        <v>0</v>
      </c>
      <c r="H8" s="20">
        <f t="shared" si="1"/>
        <v>-25000</v>
      </c>
      <c r="I8" s="20">
        <f t="shared" si="1"/>
        <v>16800</v>
      </c>
      <c r="J8" s="20">
        <f t="shared" si="1"/>
        <v>136037</v>
      </c>
      <c r="K8" s="20">
        <f t="shared" si="1"/>
        <v>142030</v>
      </c>
      <c r="L8" s="20">
        <f t="shared" si="1"/>
        <v>-11180</v>
      </c>
      <c r="M8" s="20">
        <f t="shared" si="1"/>
        <v>39721</v>
      </c>
      <c r="N8" s="20">
        <f t="shared" si="1"/>
        <v>-150</v>
      </c>
      <c r="O8" s="20">
        <f t="shared" si="1"/>
        <v>-17250</v>
      </c>
      <c r="P8" s="20">
        <f t="shared" si="1"/>
        <v>-342</v>
      </c>
      <c r="Q8" s="20">
        <f t="shared" si="1"/>
        <v>800</v>
      </c>
      <c r="R8" s="20">
        <f t="shared" si="1"/>
        <v>-17600</v>
      </c>
      <c r="S8" s="20">
        <f t="shared" si="1"/>
        <v>0</v>
      </c>
      <c r="T8" s="20">
        <f t="shared" si="1"/>
        <v>0</v>
      </c>
      <c r="U8" s="20">
        <f t="shared" si="1"/>
        <v>27357</v>
      </c>
      <c r="V8" s="20">
        <f t="shared" si="1"/>
        <v>0</v>
      </c>
      <c r="W8" s="20">
        <f t="shared" si="1"/>
        <v>305</v>
      </c>
    </row>
    <row r="9" spans="1:23">
      <c r="A9" s="28" t="s">
        <v>21</v>
      </c>
      <c r="B9" s="63" t="s">
        <v>91</v>
      </c>
      <c r="C9" s="63">
        <v>21</v>
      </c>
      <c r="D9" s="29"/>
      <c r="E9" s="65">
        <f>SUM(E10:E11)</f>
        <v>0</v>
      </c>
      <c r="F9" s="20">
        <f t="shared" ref="F9:F16" si="2">SUM(G9:W9)</f>
        <v>30566</v>
      </c>
      <c r="G9" s="30">
        <f t="shared" ref="G9:W9" si="3">SUM(G10:G11)</f>
        <v>0</v>
      </c>
      <c r="H9" s="30">
        <f t="shared" ref="H9" si="4">SUM(H10:H11)</f>
        <v>0</v>
      </c>
      <c r="I9" s="30">
        <f t="shared" si="3"/>
        <v>0</v>
      </c>
      <c r="J9" s="30">
        <f t="shared" si="3"/>
        <v>0</v>
      </c>
      <c r="K9" s="30">
        <f t="shared" si="3"/>
        <v>22999</v>
      </c>
      <c r="L9" s="30">
        <f t="shared" si="3"/>
        <v>0</v>
      </c>
      <c r="M9" s="30">
        <f t="shared" si="3"/>
        <v>7666</v>
      </c>
      <c r="N9" s="30">
        <f t="shared" si="3"/>
        <v>0</v>
      </c>
      <c r="O9" s="30">
        <f t="shared" si="3"/>
        <v>0</v>
      </c>
      <c r="P9" s="30">
        <f t="shared" si="3"/>
        <v>73</v>
      </c>
      <c r="Q9" s="30">
        <f t="shared" si="3"/>
        <v>0</v>
      </c>
      <c r="R9" s="30">
        <f t="shared" si="3"/>
        <v>0</v>
      </c>
      <c r="S9" s="30">
        <f t="shared" si="3"/>
        <v>0</v>
      </c>
      <c r="T9" s="30">
        <f t="shared" si="3"/>
        <v>0</v>
      </c>
      <c r="U9" s="30">
        <f t="shared" si="3"/>
        <v>-172</v>
      </c>
      <c r="V9" s="30">
        <f t="shared" si="3"/>
        <v>0</v>
      </c>
      <c r="W9" s="30">
        <f t="shared" si="3"/>
        <v>0</v>
      </c>
    </row>
    <row r="10" spans="1:23">
      <c r="A10" s="25" t="s">
        <v>48</v>
      </c>
      <c r="B10" s="8"/>
      <c r="C10" s="8"/>
      <c r="D10" s="8" t="s">
        <v>7</v>
      </c>
      <c r="E10" s="8"/>
      <c r="F10" s="32">
        <f t="shared" si="2"/>
        <v>20856</v>
      </c>
      <c r="G10" s="22"/>
      <c r="H10" s="22"/>
      <c r="I10" s="22"/>
      <c r="J10" s="22"/>
      <c r="K10" s="22">
        <v>15671</v>
      </c>
      <c r="L10" s="22"/>
      <c r="M10" s="22">
        <v>5284</v>
      </c>
      <c r="N10" s="22"/>
      <c r="O10" s="22"/>
      <c r="P10" s="22">
        <v>73</v>
      </c>
      <c r="Q10" s="22"/>
      <c r="R10" s="22"/>
      <c r="S10" s="22"/>
      <c r="T10" s="22"/>
      <c r="U10" s="22">
        <v>-172</v>
      </c>
      <c r="V10" s="18"/>
      <c r="W10" s="18"/>
    </row>
    <row r="11" spans="1:23">
      <c r="A11" s="25" t="s">
        <v>90</v>
      </c>
      <c r="B11" s="8"/>
      <c r="C11" s="8"/>
      <c r="D11" s="8" t="s">
        <v>7</v>
      </c>
      <c r="E11" s="8"/>
      <c r="F11" s="32">
        <f t="shared" si="2"/>
        <v>9710</v>
      </c>
      <c r="G11" s="22"/>
      <c r="H11" s="22"/>
      <c r="I11" s="22"/>
      <c r="J11" s="22"/>
      <c r="K11" s="22">
        <v>7328</v>
      </c>
      <c r="L11" s="22"/>
      <c r="M11" s="22">
        <v>2382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34" customFormat="1">
      <c r="A12" s="31" t="s">
        <v>22</v>
      </c>
      <c r="B12" s="37" t="s">
        <v>23</v>
      </c>
      <c r="C12" s="37"/>
      <c r="D12" s="27"/>
      <c r="E12" s="20">
        <f>SUM(E13:E14)</f>
        <v>1181</v>
      </c>
      <c r="F12" s="20">
        <f t="shared" si="2"/>
        <v>1119</v>
      </c>
      <c r="G12" s="30">
        <f>SUM(G13:G14)</f>
        <v>0</v>
      </c>
      <c r="H12" s="30">
        <f>SUM(H13:H14)</f>
        <v>0</v>
      </c>
      <c r="I12" s="30">
        <f t="shared" ref="I12:W12" si="5">SUM(I13:I14)</f>
        <v>0</v>
      </c>
      <c r="J12" s="30">
        <f t="shared" si="5"/>
        <v>0</v>
      </c>
      <c r="K12" s="30">
        <f t="shared" si="5"/>
        <v>99</v>
      </c>
      <c r="L12" s="30">
        <f t="shared" si="5"/>
        <v>0</v>
      </c>
      <c r="M12" s="30">
        <f t="shared" si="5"/>
        <v>-41</v>
      </c>
      <c r="N12" s="30">
        <f t="shared" si="5"/>
        <v>0</v>
      </c>
      <c r="O12" s="30">
        <f t="shared" si="5"/>
        <v>0</v>
      </c>
      <c r="P12" s="30">
        <f t="shared" si="5"/>
        <v>0</v>
      </c>
      <c r="Q12" s="30">
        <f t="shared" si="5"/>
        <v>800</v>
      </c>
      <c r="R12" s="30">
        <f t="shared" si="5"/>
        <v>0</v>
      </c>
      <c r="S12" s="30">
        <f t="shared" si="5"/>
        <v>0</v>
      </c>
      <c r="T12" s="30">
        <f t="shared" si="5"/>
        <v>0</v>
      </c>
      <c r="U12" s="30">
        <f t="shared" si="5"/>
        <v>261</v>
      </c>
      <c r="V12" s="30">
        <f t="shared" si="5"/>
        <v>0</v>
      </c>
      <c r="W12" s="30">
        <f t="shared" si="5"/>
        <v>0</v>
      </c>
    </row>
    <row r="13" spans="1:23" s="34" customFormat="1">
      <c r="A13" s="19" t="s">
        <v>27</v>
      </c>
      <c r="B13" s="38"/>
      <c r="C13" s="38">
        <v>25</v>
      </c>
      <c r="D13" s="21" t="s">
        <v>97</v>
      </c>
      <c r="E13" s="32">
        <v>1181</v>
      </c>
      <c r="F13" s="32">
        <f t="shared" si="2"/>
        <v>1181</v>
      </c>
      <c r="G13" s="22"/>
      <c r="H13" s="22"/>
      <c r="I13" s="22"/>
      <c r="J13" s="22"/>
      <c r="K13" s="22">
        <v>90</v>
      </c>
      <c r="L13" s="22"/>
      <c r="M13" s="22">
        <v>30</v>
      </c>
      <c r="N13" s="22"/>
      <c r="O13" s="22"/>
      <c r="P13" s="22"/>
      <c r="Q13" s="22">
        <v>800</v>
      </c>
      <c r="R13" s="22"/>
      <c r="S13" s="22"/>
      <c r="T13" s="22"/>
      <c r="U13" s="22">
        <v>261</v>
      </c>
      <c r="V13" s="22"/>
      <c r="W13" s="22"/>
    </row>
    <row r="14" spans="1:23" s="34" customFormat="1">
      <c r="A14" s="25" t="s">
        <v>90</v>
      </c>
      <c r="B14" s="23"/>
      <c r="C14" s="23">
        <v>21</v>
      </c>
      <c r="D14" s="21" t="s">
        <v>7</v>
      </c>
      <c r="E14" s="32"/>
      <c r="F14" s="32">
        <f t="shared" si="2"/>
        <v>-62</v>
      </c>
      <c r="G14" s="22"/>
      <c r="H14" s="22"/>
      <c r="I14" s="22"/>
      <c r="J14" s="22"/>
      <c r="K14" s="22">
        <v>9</v>
      </c>
      <c r="L14" s="22"/>
      <c r="M14" s="22">
        <v>-71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6.25">
      <c r="A15" s="31" t="s">
        <v>104</v>
      </c>
      <c r="B15" s="37" t="s">
        <v>105</v>
      </c>
      <c r="C15" s="37"/>
      <c r="D15" s="27"/>
      <c r="E15" s="20">
        <f>SUM(E16:E17)</f>
        <v>0</v>
      </c>
      <c r="F15" s="20">
        <f t="shared" si="2"/>
        <v>240</v>
      </c>
      <c r="G15" s="30">
        <f>SUM(G16:G17)</f>
        <v>0</v>
      </c>
      <c r="H15" s="30">
        <f t="shared" ref="H15:W15" si="6">SUM(H16:H17)</f>
        <v>0</v>
      </c>
      <c r="I15" s="30">
        <f t="shared" si="6"/>
        <v>0</v>
      </c>
      <c r="J15" s="30">
        <f t="shared" si="6"/>
        <v>0</v>
      </c>
      <c r="K15" s="30">
        <f t="shared" si="6"/>
        <v>2493</v>
      </c>
      <c r="L15" s="30">
        <f t="shared" si="6"/>
        <v>0</v>
      </c>
      <c r="M15" s="30">
        <f t="shared" si="6"/>
        <v>840</v>
      </c>
      <c r="N15" s="30">
        <f t="shared" si="6"/>
        <v>0</v>
      </c>
      <c r="O15" s="30">
        <f t="shared" si="6"/>
        <v>0</v>
      </c>
      <c r="P15" s="30">
        <f t="shared" si="6"/>
        <v>-415</v>
      </c>
      <c r="Q15" s="30">
        <f t="shared" si="6"/>
        <v>0</v>
      </c>
      <c r="R15" s="30">
        <f t="shared" si="6"/>
        <v>0</v>
      </c>
      <c r="S15" s="30">
        <f t="shared" si="6"/>
        <v>0</v>
      </c>
      <c r="T15" s="30">
        <f t="shared" si="6"/>
        <v>0</v>
      </c>
      <c r="U15" s="30">
        <f t="shared" si="6"/>
        <v>-2678</v>
      </c>
      <c r="V15" s="30">
        <f t="shared" si="6"/>
        <v>0</v>
      </c>
      <c r="W15" s="30">
        <f t="shared" si="6"/>
        <v>0</v>
      </c>
    </row>
    <row r="16" spans="1:23" s="1" customFormat="1">
      <c r="A16" s="25" t="s">
        <v>90</v>
      </c>
      <c r="B16" s="23"/>
      <c r="C16" s="23">
        <v>21</v>
      </c>
      <c r="D16" s="21" t="s">
        <v>7</v>
      </c>
      <c r="E16" s="32"/>
      <c r="F16" s="32">
        <f t="shared" si="2"/>
        <v>6929</v>
      </c>
      <c r="G16" s="22"/>
      <c r="H16" s="22"/>
      <c r="I16" s="22"/>
      <c r="J16" s="22"/>
      <c r="K16" s="22">
        <v>4129</v>
      </c>
      <c r="L16" s="22"/>
      <c r="M16" s="22">
        <v>1396</v>
      </c>
      <c r="N16" s="22"/>
      <c r="O16" s="22"/>
      <c r="P16" s="22">
        <v>720</v>
      </c>
      <c r="Q16" s="22"/>
      <c r="S16" s="34"/>
      <c r="T16" s="34"/>
      <c r="U16" s="22">
        <v>684</v>
      </c>
      <c r="V16" s="22"/>
      <c r="W16" s="22"/>
    </row>
    <row r="17" spans="1:23" s="34" customFormat="1">
      <c r="A17" s="19" t="s">
        <v>9</v>
      </c>
      <c r="B17" s="23"/>
      <c r="C17" s="23">
        <v>21</v>
      </c>
      <c r="D17" s="21" t="s">
        <v>7</v>
      </c>
      <c r="E17" s="32"/>
      <c r="F17" s="32">
        <f t="shared" ref="F17" si="7">SUM(G17:W17)</f>
        <v>-6689</v>
      </c>
      <c r="G17" s="22"/>
      <c r="H17" s="22"/>
      <c r="I17" s="22"/>
      <c r="J17" s="22"/>
      <c r="K17" s="22">
        <v>-1636</v>
      </c>
      <c r="L17" s="22"/>
      <c r="M17" s="22">
        <v>-556</v>
      </c>
      <c r="N17" s="22"/>
      <c r="O17" s="22"/>
      <c r="P17" s="22">
        <v>-1135</v>
      </c>
      <c r="Q17" s="22"/>
      <c r="R17" s="22"/>
      <c r="S17" s="22"/>
      <c r="T17" s="22"/>
      <c r="U17" s="22">
        <v>-3362</v>
      </c>
      <c r="V17" s="22"/>
      <c r="W17" s="22"/>
    </row>
    <row r="18" spans="1:23" s="33" customFormat="1">
      <c r="A18" s="31" t="s">
        <v>20</v>
      </c>
      <c r="B18" s="37" t="s">
        <v>25</v>
      </c>
      <c r="C18" s="10">
        <v>25</v>
      </c>
      <c r="D18" s="27" t="s">
        <v>98</v>
      </c>
      <c r="E18" s="20">
        <v>4000</v>
      </c>
      <c r="F18" s="20">
        <f>SUM(G18:W18)</f>
        <v>4000</v>
      </c>
      <c r="G18" s="30"/>
      <c r="H18" s="30"/>
      <c r="I18" s="30"/>
      <c r="J18" s="30"/>
      <c r="K18" s="30"/>
      <c r="L18" s="30"/>
      <c r="M18" s="30"/>
      <c r="N18" s="30"/>
      <c r="O18" s="30">
        <v>4000</v>
      </c>
      <c r="P18" s="30"/>
      <c r="Q18" s="30"/>
      <c r="R18" s="30"/>
      <c r="S18" s="30"/>
      <c r="T18" s="30"/>
      <c r="U18" s="30"/>
      <c r="V18" s="30"/>
      <c r="W18" s="30"/>
    </row>
    <row r="19" spans="1:23" s="33" customFormat="1" ht="26.25">
      <c r="A19" s="31" t="s">
        <v>29</v>
      </c>
      <c r="B19" s="10"/>
      <c r="C19" s="10"/>
      <c r="D19" s="27"/>
      <c r="E19" s="20">
        <f>SUM(E20:E26)</f>
        <v>-241549</v>
      </c>
      <c r="F19" s="20">
        <f>SUM(G19:W19)</f>
        <v>255603</v>
      </c>
      <c r="G19" s="30">
        <f t="shared" ref="G19:L19" si="8">SUM(G20:G26)</f>
        <v>0</v>
      </c>
      <c r="H19" s="30">
        <f t="shared" si="8"/>
        <v>-25000</v>
      </c>
      <c r="I19" s="30">
        <f t="shared" si="8"/>
        <v>16800</v>
      </c>
      <c r="J19" s="30">
        <f t="shared" si="8"/>
        <v>136037</v>
      </c>
      <c r="K19" s="30">
        <f t="shared" si="8"/>
        <v>116439</v>
      </c>
      <c r="L19" s="30">
        <f t="shared" si="8"/>
        <v>-11180</v>
      </c>
      <c r="M19" s="30">
        <f t="shared" ref="M19:W19" si="9">SUM(M20:M26)</f>
        <v>31256</v>
      </c>
      <c r="N19" s="30">
        <f t="shared" si="9"/>
        <v>-150</v>
      </c>
      <c r="O19" s="30">
        <f t="shared" si="9"/>
        <v>-21250</v>
      </c>
      <c r="P19" s="30">
        <f t="shared" si="9"/>
        <v>0</v>
      </c>
      <c r="Q19" s="30">
        <f t="shared" si="9"/>
        <v>0</v>
      </c>
      <c r="R19" s="30">
        <f t="shared" si="9"/>
        <v>-17600</v>
      </c>
      <c r="S19" s="30">
        <f t="shared" ref="S19" si="10">SUM(S20:S26)</f>
        <v>0</v>
      </c>
      <c r="T19" s="30">
        <f t="shared" ref="T19" si="11">SUM(T20:T26)</f>
        <v>0</v>
      </c>
      <c r="U19" s="30">
        <f t="shared" si="9"/>
        <v>29946</v>
      </c>
      <c r="V19" s="30">
        <f t="shared" si="9"/>
        <v>0</v>
      </c>
      <c r="W19" s="30">
        <f t="shared" si="9"/>
        <v>305</v>
      </c>
    </row>
    <row r="20" spans="1:23" s="11" customFormat="1" ht="26.25">
      <c r="A20" s="19" t="s">
        <v>30</v>
      </c>
      <c r="B20" s="38" t="s">
        <v>31</v>
      </c>
      <c r="C20" s="38">
        <v>21</v>
      </c>
      <c r="D20" s="21" t="s">
        <v>7</v>
      </c>
      <c r="E20" s="32"/>
      <c r="F20" s="32">
        <f>SUM(G20:W20)</f>
        <v>-125209</v>
      </c>
      <c r="G20" s="22"/>
      <c r="H20" s="22">
        <v>-25000</v>
      </c>
      <c r="I20" s="22">
        <v>16800</v>
      </c>
      <c r="J20" s="22"/>
      <c r="K20" s="22">
        <v>-9000</v>
      </c>
      <c r="L20" s="22">
        <v>-3680</v>
      </c>
      <c r="M20" s="22">
        <v>-4285</v>
      </c>
      <c r="N20" s="22">
        <v>-250</v>
      </c>
      <c r="O20" s="22"/>
      <c r="P20" s="22">
        <v>-2000</v>
      </c>
      <c r="Q20" s="22">
        <v>-74792</v>
      </c>
      <c r="R20" s="22">
        <v>-17650</v>
      </c>
      <c r="S20" s="22">
        <v>-27552</v>
      </c>
      <c r="T20" s="22">
        <v>-600</v>
      </c>
      <c r="U20" s="22">
        <v>24800</v>
      </c>
      <c r="V20" s="22">
        <v>-2000</v>
      </c>
      <c r="W20" s="22"/>
    </row>
    <row r="21" spans="1:23" s="11" customFormat="1">
      <c r="A21" s="19" t="s">
        <v>52</v>
      </c>
      <c r="B21" s="38" t="s">
        <v>53</v>
      </c>
      <c r="C21" s="38">
        <v>21</v>
      </c>
      <c r="D21" s="21" t="s">
        <v>7</v>
      </c>
      <c r="E21" s="32"/>
      <c r="F21" s="32">
        <f t="shared" ref="F21:F23" si="12">SUM(G21:W21)</f>
        <v>125209</v>
      </c>
      <c r="G21" s="22"/>
      <c r="H21" s="22"/>
      <c r="I21" s="22"/>
      <c r="J21" s="22"/>
      <c r="K21" s="22">
        <v>12680</v>
      </c>
      <c r="L21" s="22"/>
      <c r="M21" s="22">
        <v>4285</v>
      </c>
      <c r="N21" s="22">
        <v>250</v>
      </c>
      <c r="O21" s="22"/>
      <c r="P21" s="22">
        <v>2000</v>
      </c>
      <c r="Q21" s="22">
        <v>74792</v>
      </c>
      <c r="R21" s="22">
        <v>50</v>
      </c>
      <c r="S21" s="22">
        <v>27552</v>
      </c>
      <c r="T21" s="22">
        <v>600</v>
      </c>
      <c r="U21" s="22">
        <v>1000</v>
      </c>
      <c r="V21" s="22">
        <v>2000</v>
      </c>
      <c r="W21" s="22"/>
    </row>
    <row r="22" spans="1:23" s="11" customFormat="1" ht="26.25">
      <c r="A22" s="19" t="s">
        <v>35</v>
      </c>
      <c r="B22" s="38" t="s">
        <v>36</v>
      </c>
      <c r="C22" s="38">
        <v>21</v>
      </c>
      <c r="D22" s="21" t="s">
        <v>7</v>
      </c>
      <c r="E22" s="32"/>
      <c r="F22" s="32">
        <f t="shared" si="12"/>
        <v>55882</v>
      </c>
      <c r="G22" s="22"/>
      <c r="H22" s="22"/>
      <c r="I22" s="22"/>
      <c r="J22" s="22">
        <v>111206</v>
      </c>
      <c r="K22" s="22">
        <v>-39210</v>
      </c>
      <c r="L22" s="22"/>
      <c r="M22" s="22">
        <v>-16114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1" customFormat="1" ht="26.25">
      <c r="A23" s="19" t="s">
        <v>38</v>
      </c>
      <c r="B23" s="38" t="s">
        <v>39</v>
      </c>
      <c r="C23" s="38">
        <v>21</v>
      </c>
      <c r="D23" s="21" t="s">
        <v>7</v>
      </c>
      <c r="E23" s="32"/>
      <c r="F23" s="32">
        <f t="shared" si="12"/>
        <v>345560</v>
      </c>
      <c r="G23" s="22"/>
      <c r="H23" s="22"/>
      <c r="I23" s="22"/>
      <c r="J23" s="22">
        <v>143671</v>
      </c>
      <c r="K23" s="22">
        <v>151969</v>
      </c>
      <c r="L23" s="22"/>
      <c r="M23" s="22">
        <v>49920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11" customFormat="1" ht="26.25">
      <c r="A24" s="19" t="s">
        <v>50</v>
      </c>
      <c r="B24" s="38" t="s">
        <v>51</v>
      </c>
      <c r="C24" s="38">
        <v>21</v>
      </c>
      <c r="D24" s="21" t="s">
        <v>7</v>
      </c>
      <c r="E24" s="32"/>
      <c r="F24" s="32">
        <f>SUM(G24:W24)</f>
        <v>95710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v>95710</v>
      </c>
      <c r="V24" s="22"/>
      <c r="W24" s="22"/>
    </row>
    <row r="25" spans="1:23" s="11" customFormat="1" ht="26.25">
      <c r="A25" s="19" t="s">
        <v>30</v>
      </c>
      <c r="B25" s="38" t="s">
        <v>31</v>
      </c>
      <c r="C25" s="38">
        <v>25</v>
      </c>
      <c r="D25" s="21" t="s">
        <v>103</v>
      </c>
      <c r="E25" s="32">
        <v>305</v>
      </c>
      <c r="F25" s="32">
        <f t="shared" ref="F25:F27" si="13">SUM(G25:W25)</f>
        <v>305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>
        <v>305</v>
      </c>
    </row>
    <row r="26" spans="1:23" s="11" customFormat="1" ht="26.25">
      <c r="A26" s="19" t="s">
        <v>50</v>
      </c>
      <c r="B26" s="38" t="s">
        <v>51</v>
      </c>
      <c r="C26" s="38">
        <v>25</v>
      </c>
      <c r="D26" s="21" t="s">
        <v>98</v>
      </c>
      <c r="E26" s="32">
        <v>-241854</v>
      </c>
      <c r="F26" s="32">
        <f t="shared" si="13"/>
        <v>-241854</v>
      </c>
      <c r="G26" s="22"/>
      <c r="H26" s="22"/>
      <c r="I26" s="22"/>
      <c r="J26" s="22">
        <v>-118840</v>
      </c>
      <c r="K26" s="22"/>
      <c r="L26" s="22">
        <v>-7500</v>
      </c>
      <c r="M26" s="22">
        <f>-75-2475</f>
        <v>-2550</v>
      </c>
      <c r="N26" s="22">
        <v>-150</v>
      </c>
      <c r="O26" s="22">
        <f>-8500-6500-250-6000</f>
        <v>-21250</v>
      </c>
      <c r="P26" s="22"/>
      <c r="Q26" s="22"/>
      <c r="R26" s="22"/>
      <c r="S26" s="22"/>
      <c r="T26" s="22"/>
      <c r="U26" s="22">
        <f>-2500-89064</f>
        <v>-91564</v>
      </c>
      <c r="V26" s="22"/>
      <c r="W26" s="22"/>
    </row>
    <row r="27" spans="1:23" s="11" customFormat="1">
      <c r="A27" s="67" t="s">
        <v>100</v>
      </c>
      <c r="B27" s="68" t="s">
        <v>25</v>
      </c>
      <c r="C27" s="68">
        <v>15</v>
      </c>
      <c r="D27" s="27" t="s">
        <v>102</v>
      </c>
      <c r="E27" s="20">
        <v>9960</v>
      </c>
      <c r="F27" s="20">
        <f t="shared" si="13"/>
        <v>9960</v>
      </c>
      <c r="G27" s="30">
        <v>9960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>
      <c r="A28" s="6" t="s">
        <v>10</v>
      </c>
      <c r="B28" s="24"/>
      <c r="C28" s="24"/>
      <c r="D28" s="27"/>
      <c r="E28" s="20">
        <f>E5+E8+E27</f>
        <v>301488</v>
      </c>
      <c r="F28" s="20">
        <f>SUM(G28:W28)</f>
        <v>301488</v>
      </c>
      <c r="G28" s="7">
        <f>SUM(G5,G8,G27)</f>
        <v>9960</v>
      </c>
      <c r="H28" s="7">
        <f t="shared" ref="H28:W28" si="14">SUM(H5,H8)</f>
        <v>-25000</v>
      </c>
      <c r="I28" s="7">
        <f t="shared" si="14"/>
        <v>16800</v>
      </c>
      <c r="J28" s="7">
        <f t="shared" si="14"/>
        <v>136037</v>
      </c>
      <c r="K28" s="7">
        <f t="shared" si="14"/>
        <v>142030</v>
      </c>
      <c r="L28" s="7">
        <f t="shared" si="14"/>
        <v>-11180</v>
      </c>
      <c r="M28" s="7">
        <f t="shared" si="14"/>
        <v>39721</v>
      </c>
      <c r="N28" s="7">
        <f t="shared" si="14"/>
        <v>-150</v>
      </c>
      <c r="O28" s="7">
        <f t="shared" si="14"/>
        <v>-17250</v>
      </c>
      <c r="P28" s="7">
        <f t="shared" si="14"/>
        <v>-342</v>
      </c>
      <c r="Q28" s="7">
        <f t="shared" si="14"/>
        <v>800</v>
      </c>
      <c r="R28" s="7">
        <f t="shared" si="14"/>
        <v>-17600</v>
      </c>
      <c r="S28" s="7">
        <f t="shared" si="14"/>
        <v>0</v>
      </c>
      <c r="T28" s="7">
        <f t="shared" si="14"/>
        <v>0</v>
      </c>
      <c r="U28" s="7">
        <f t="shared" si="14"/>
        <v>27357</v>
      </c>
      <c r="V28" s="7">
        <f t="shared" si="14"/>
        <v>0</v>
      </c>
      <c r="W28" s="7">
        <f t="shared" si="14"/>
        <v>305</v>
      </c>
    </row>
    <row r="29" spans="1:23">
      <c r="A29" s="12"/>
      <c r="B29" s="12"/>
      <c r="C29" s="12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B30" s="12"/>
      <c r="C30" s="12"/>
      <c r="D30" s="13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"/>
      <c r="B31" s="1"/>
      <c r="D31" s="1"/>
      <c r="F31" s="1"/>
      <c r="G31" s="3"/>
      <c r="H31" s="3"/>
      <c r="I31" s="3"/>
      <c r="J31" s="3"/>
      <c r="K31" s="3"/>
      <c r="L31" s="3"/>
      <c r="M31" s="1"/>
      <c r="W31" s="1"/>
    </row>
    <row r="32" spans="1:23">
      <c r="A32" s="4"/>
      <c r="B32" s="4"/>
      <c r="C32" s="4"/>
      <c r="D32" s="1"/>
      <c r="F32" s="1"/>
      <c r="G32" s="3"/>
      <c r="H32" s="3"/>
      <c r="I32" s="3"/>
      <c r="J32" s="3"/>
      <c r="K32" s="3"/>
      <c r="L32" s="3"/>
      <c r="M32" s="1"/>
      <c r="W32" s="1"/>
    </row>
    <row r="33" spans="1:23">
      <c r="A33" s="4"/>
      <c r="B33" s="4"/>
      <c r="C33" s="4"/>
      <c r="D33" s="1"/>
      <c r="F33" s="1"/>
      <c r="G33" s="3"/>
      <c r="H33" s="3"/>
      <c r="I33" s="3"/>
      <c r="J33" s="3"/>
      <c r="K33" s="3"/>
      <c r="L33" s="3"/>
      <c r="M33" s="1"/>
      <c r="W33" s="1"/>
    </row>
    <row r="34" spans="1:23">
      <c r="A34" s="5"/>
      <c r="B34" s="5"/>
      <c r="C34" s="5"/>
      <c r="D34" s="1"/>
      <c r="F34" s="1"/>
      <c r="G34" s="1"/>
      <c r="M34" s="1"/>
      <c r="W34" s="1"/>
    </row>
    <row r="35" spans="1:23">
      <c r="A35" s="5"/>
      <c r="B35" s="5"/>
      <c r="C35" s="5"/>
      <c r="D35" s="1"/>
      <c r="F35" s="1"/>
      <c r="G35" s="1"/>
      <c r="M35" s="1"/>
      <c r="W35" s="1"/>
    </row>
  </sheetData>
  <autoFilter ref="A3:W29">
    <filterColumn colId="2"/>
    <filterColumn colId="4"/>
    <filterColumn colId="7"/>
    <filterColumn colId="8"/>
  </autoFilter>
  <mergeCells count="1">
    <mergeCell ref="A1:F1"/>
  </mergeCells>
  <pageMargins left="0.70866141732283472" right="0.70866141732283472" top="0.35433070866141736" bottom="0.74803149606299213" header="0.31496062992125984" footer="0.31496062992125984"/>
  <pageSetup paperSize="9" scale="85" orientation="landscape" r:id="rId1"/>
  <headerFooter>
    <oddHeader>&amp;RLisa 1
Tartu Linnavalitsuse 23.02.2015. a 
korralduse nr juurde</oddHeader>
    <oddFooter>&amp;L
/allkirjastatud digitaalselt/
Jüri Mölder
Linnasekretär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5" sqref="F25:F26"/>
    </sheetView>
  </sheetViews>
  <sheetFormatPr defaultRowHeight="15"/>
  <cols>
    <col min="1" max="1" width="26.28515625" style="34" customWidth="1"/>
    <col min="2" max="2" width="10" style="34" bestFit="1" customWidth="1"/>
    <col min="3" max="3" width="8.42578125" style="34" bestFit="1" customWidth="1"/>
    <col min="4" max="4" width="9.28515625" style="34" bestFit="1" customWidth="1"/>
    <col min="5" max="5" width="9.140625" style="34" customWidth="1"/>
    <col min="6" max="6" width="8.42578125" style="34" bestFit="1" customWidth="1"/>
    <col min="7" max="7" width="6.7109375" style="34" bestFit="1" customWidth="1"/>
    <col min="8" max="8" width="7.28515625" style="34" bestFit="1" customWidth="1"/>
    <col min="9" max="9" width="5.85546875" style="34" customWidth="1"/>
    <col min="10" max="10" width="8.42578125" style="34" bestFit="1" customWidth="1"/>
    <col min="11" max="11" width="5.85546875" style="34" customWidth="1"/>
    <col min="12" max="12" width="6.7109375" style="34" bestFit="1" customWidth="1"/>
    <col min="13" max="13" width="7.140625" style="34" bestFit="1" customWidth="1"/>
    <col min="14" max="14" width="8.42578125" style="34" bestFit="1" customWidth="1"/>
    <col min="15" max="252" width="9.140625" style="34"/>
    <col min="253" max="253" width="26.5703125" style="34" customWidth="1"/>
    <col min="254" max="254" width="13.42578125" style="34" customWidth="1"/>
    <col min="255" max="255" width="12.28515625" style="34" customWidth="1"/>
    <col min="256" max="257" width="12.85546875" style="34" customWidth="1"/>
    <col min="258" max="258" width="10.5703125" style="34" customWidth="1"/>
    <col min="259" max="260" width="10.42578125" style="34" customWidth="1"/>
    <col min="261" max="261" width="12.42578125" style="34" customWidth="1"/>
    <col min="262" max="262" width="10" style="34" customWidth="1"/>
    <col min="263" max="263" width="10.28515625" style="34" customWidth="1"/>
    <col min="264" max="264" width="11.28515625" style="34" customWidth="1"/>
    <col min="265" max="265" width="10.7109375" style="34" customWidth="1"/>
    <col min="266" max="266" width="11" style="34" customWidth="1"/>
    <col min="267" max="267" width="11.85546875" style="34" customWidth="1"/>
    <col min="268" max="268" width="12.85546875" style="34" customWidth="1"/>
    <col min="269" max="269" width="11" style="34" customWidth="1"/>
    <col min="270" max="270" width="11.85546875" style="34" customWidth="1"/>
    <col min="271" max="508" width="9.140625" style="34"/>
    <col min="509" max="509" width="26.5703125" style="34" customWidth="1"/>
    <col min="510" max="510" width="13.42578125" style="34" customWidth="1"/>
    <col min="511" max="511" width="12.28515625" style="34" customWidth="1"/>
    <col min="512" max="513" width="12.85546875" style="34" customWidth="1"/>
    <col min="514" max="514" width="10.5703125" style="34" customWidth="1"/>
    <col min="515" max="516" width="10.42578125" style="34" customWidth="1"/>
    <col min="517" max="517" width="12.42578125" style="34" customWidth="1"/>
    <col min="518" max="518" width="10" style="34" customWidth="1"/>
    <col min="519" max="519" width="10.28515625" style="34" customWidth="1"/>
    <col min="520" max="520" width="11.28515625" style="34" customWidth="1"/>
    <col min="521" max="521" width="10.7109375" style="34" customWidth="1"/>
    <col min="522" max="522" width="11" style="34" customWidth="1"/>
    <col min="523" max="523" width="11.85546875" style="34" customWidth="1"/>
    <col min="524" max="524" width="12.85546875" style="34" customWidth="1"/>
    <col min="525" max="525" width="11" style="34" customWidth="1"/>
    <col min="526" max="526" width="11.85546875" style="34" customWidth="1"/>
    <col min="527" max="764" width="9.140625" style="34"/>
    <col min="765" max="765" width="26.5703125" style="34" customWidth="1"/>
    <col min="766" max="766" width="13.42578125" style="34" customWidth="1"/>
    <col min="767" max="767" width="12.28515625" style="34" customWidth="1"/>
    <col min="768" max="769" width="12.85546875" style="34" customWidth="1"/>
    <col min="770" max="770" width="10.5703125" style="34" customWidth="1"/>
    <col min="771" max="772" width="10.42578125" style="34" customWidth="1"/>
    <col min="773" max="773" width="12.42578125" style="34" customWidth="1"/>
    <col min="774" max="774" width="10" style="34" customWidth="1"/>
    <col min="775" max="775" width="10.28515625" style="34" customWidth="1"/>
    <col min="776" max="776" width="11.28515625" style="34" customWidth="1"/>
    <col min="777" max="777" width="10.7109375" style="34" customWidth="1"/>
    <col min="778" max="778" width="11" style="34" customWidth="1"/>
    <col min="779" max="779" width="11.85546875" style="34" customWidth="1"/>
    <col min="780" max="780" width="12.85546875" style="34" customWidth="1"/>
    <col min="781" max="781" width="11" style="34" customWidth="1"/>
    <col min="782" max="782" width="11.85546875" style="34" customWidth="1"/>
    <col min="783" max="1020" width="9.140625" style="34"/>
    <col min="1021" max="1021" width="26.5703125" style="34" customWidth="1"/>
    <col min="1022" max="1022" width="13.42578125" style="34" customWidth="1"/>
    <col min="1023" max="1023" width="12.28515625" style="34" customWidth="1"/>
    <col min="1024" max="1025" width="12.85546875" style="34" customWidth="1"/>
    <col min="1026" max="1026" width="10.5703125" style="34" customWidth="1"/>
    <col min="1027" max="1028" width="10.42578125" style="34" customWidth="1"/>
    <col min="1029" max="1029" width="12.42578125" style="34" customWidth="1"/>
    <col min="1030" max="1030" width="10" style="34" customWidth="1"/>
    <col min="1031" max="1031" width="10.28515625" style="34" customWidth="1"/>
    <col min="1032" max="1032" width="11.28515625" style="34" customWidth="1"/>
    <col min="1033" max="1033" width="10.7109375" style="34" customWidth="1"/>
    <col min="1034" max="1034" width="11" style="34" customWidth="1"/>
    <col min="1035" max="1035" width="11.85546875" style="34" customWidth="1"/>
    <col min="1036" max="1036" width="12.85546875" style="34" customWidth="1"/>
    <col min="1037" max="1037" width="11" style="34" customWidth="1"/>
    <col min="1038" max="1038" width="11.85546875" style="34" customWidth="1"/>
    <col min="1039" max="1276" width="9.140625" style="34"/>
    <col min="1277" max="1277" width="26.5703125" style="34" customWidth="1"/>
    <col min="1278" max="1278" width="13.42578125" style="34" customWidth="1"/>
    <col min="1279" max="1279" width="12.28515625" style="34" customWidth="1"/>
    <col min="1280" max="1281" width="12.85546875" style="34" customWidth="1"/>
    <col min="1282" max="1282" width="10.5703125" style="34" customWidth="1"/>
    <col min="1283" max="1284" width="10.42578125" style="34" customWidth="1"/>
    <col min="1285" max="1285" width="12.42578125" style="34" customWidth="1"/>
    <col min="1286" max="1286" width="10" style="34" customWidth="1"/>
    <col min="1287" max="1287" width="10.28515625" style="34" customWidth="1"/>
    <col min="1288" max="1288" width="11.28515625" style="34" customWidth="1"/>
    <col min="1289" max="1289" width="10.7109375" style="34" customWidth="1"/>
    <col min="1290" max="1290" width="11" style="34" customWidth="1"/>
    <col min="1291" max="1291" width="11.85546875" style="34" customWidth="1"/>
    <col min="1292" max="1292" width="12.85546875" style="34" customWidth="1"/>
    <col min="1293" max="1293" width="11" style="34" customWidth="1"/>
    <col min="1294" max="1294" width="11.85546875" style="34" customWidth="1"/>
    <col min="1295" max="1532" width="9.140625" style="34"/>
    <col min="1533" max="1533" width="26.5703125" style="34" customWidth="1"/>
    <col min="1534" max="1534" width="13.42578125" style="34" customWidth="1"/>
    <col min="1535" max="1535" width="12.28515625" style="34" customWidth="1"/>
    <col min="1536" max="1537" width="12.85546875" style="34" customWidth="1"/>
    <col min="1538" max="1538" width="10.5703125" style="34" customWidth="1"/>
    <col min="1539" max="1540" width="10.42578125" style="34" customWidth="1"/>
    <col min="1541" max="1541" width="12.42578125" style="34" customWidth="1"/>
    <col min="1542" max="1542" width="10" style="34" customWidth="1"/>
    <col min="1543" max="1543" width="10.28515625" style="34" customWidth="1"/>
    <col min="1544" max="1544" width="11.28515625" style="34" customWidth="1"/>
    <col min="1545" max="1545" width="10.7109375" style="34" customWidth="1"/>
    <col min="1546" max="1546" width="11" style="34" customWidth="1"/>
    <col min="1547" max="1547" width="11.85546875" style="34" customWidth="1"/>
    <col min="1548" max="1548" width="12.85546875" style="34" customWidth="1"/>
    <col min="1549" max="1549" width="11" style="34" customWidth="1"/>
    <col min="1550" max="1550" width="11.85546875" style="34" customWidth="1"/>
    <col min="1551" max="1788" width="9.140625" style="34"/>
    <col min="1789" max="1789" width="26.5703125" style="34" customWidth="1"/>
    <col min="1790" max="1790" width="13.42578125" style="34" customWidth="1"/>
    <col min="1791" max="1791" width="12.28515625" style="34" customWidth="1"/>
    <col min="1792" max="1793" width="12.85546875" style="34" customWidth="1"/>
    <col min="1794" max="1794" width="10.5703125" style="34" customWidth="1"/>
    <col min="1795" max="1796" width="10.42578125" style="34" customWidth="1"/>
    <col min="1797" max="1797" width="12.42578125" style="34" customWidth="1"/>
    <col min="1798" max="1798" width="10" style="34" customWidth="1"/>
    <col min="1799" max="1799" width="10.28515625" style="34" customWidth="1"/>
    <col min="1800" max="1800" width="11.28515625" style="34" customWidth="1"/>
    <col min="1801" max="1801" width="10.7109375" style="34" customWidth="1"/>
    <col min="1802" max="1802" width="11" style="34" customWidth="1"/>
    <col min="1803" max="1803" width="11.85546875" style="34" customWidth="1"/>
    <col min="1804" max="1804" width="12.85546875" style="34" customWidth="1"/>
    <col min="1805" max="1805" width="11" style="34" customWidth="1"/>
    <col min="1806" max="1806" width="11.85546875" style="34" customWidth="1"/>
    <col min="1807" max="2044" width="9.140625" style="34"/>
    <col min="2045" max="2045" width="26.5703125" style="34" customWidth="1"/>
    <col min="2046" max="2046" width="13.42578125" style="34" customWidth="1"/>
    <col min="2047" max="2047" width="12.28515625" style="34" customWidth="1"/>
    <col min="2048" max="2049" width="12.85546875" style="34" customWidth="1"/>
    <col min="2050" max="2050" width="10.5703125" style="34" customWidth="1"/>
    <col min="2051" max="2052" width="10.42578125" style="34" customWidth="1"/>
    <col min="2053" max="2053" width="12.42578125" style="34" customWidth="1"/>
    <col min="2054" max="2054" width="10" style="34" customWidth="1"/>
    <col min="2055" max="2055" width="10.28515625" style="34" customWidth="1"/>
    <col min="2056" max="2056" width="11.28515625" style="34" customWidth="1"/>
    <col min="2057" max="2057" width="10.7109375" style="34" customWidth="1"/>
    <col min="2058" max="2058" width="11" style="34" customWidth="1"/>
    <col min="2059" max="2059" width="11.85546875" style="34" customWidth="1"/>
    <col min="2060" max="2060" width="12.85546875" style="34" customWidth="1"/>
    <col min="2061" max="2061" width="11" style="34" customWidth="1"/>
    <col min="2062" max="2062" width="11.85546875" style="34" customWidth="1"/>
    <col min="2063" max="2300" width="9.140625" style="34"/>
    <col min="2301" max="2301" width="26.5703125" style="34" customWidth="1"/>
    <col min="2302" max="2302" width="13.42578125" style="34" customWidth="1"/>
    <col min="2303" max="2303" width="12.28515625" style="34" customWidth="1"/>
    <col min="2304" max="2305" width="12.85546875" style="34" customWidth="1"/>
    <col min="2306" max="2306" width="10.5703125" style="34" customWidth="1"/>
    <col min="2307" max="2308" width="10.42578125" style="34" customWidth="1"/>
    <col min="2309" max="2309" width="12.42578125" style="34" customWidth="1"/>
    <col min="2310" max="2310" width="10" style="34" customWidth="1"/>
    <col min="2311" max="2311" width="10.28515625" style="34" customWidth="1"/>
    <col min="2312" max="2312" width="11.28515625" style="34" customWidth="1"/>
    <col min="2313" max="2313" width="10.7109375" style="34" customWidth="1"/>
    <col min="2314" max="2314" width="11" style="34" customWidth="1"/>
    <col min="2315" max="2315" width="11.85546875" style="34" customWidth="1"/>
    <col min="2316" max="2316" width="12.85546875" style="34" customWidth="1"/>
    <col min="2317" max="2317" width="11" style="34" customWidth="1"/>
    <col min="2318" max="2318" width="11.85546875" style="34" customWidth="1"/>
    <col min="2319" max="2556" width="9.140625" style="34"/>
    <col min="2557" max="2557" width="26.5703125" style="34" customWidth="1"/>
    <col min="2558" max="2558" width="13.42578125" style="34" customWidth="1"/>
    <col min="2559" max="2559" width="12.28515625" style="34" customWidth="1"/>
    <col min="2560" max="2561" width="12.85546875" style="34" customWidth="1"/>
    <col min="2562" max="2562" width="10.5703125" style="34" customWidth="1"/>
    <col min="2563" max="2564" width="10.42578125" style="34" customWidth="1"/>
    <col min="2565" max="2565" width="12.42578125" style="34" customWidth="1"/>
    <col min="2566" max="2566" width="10" style="34" customWidth="1"/>
    <col min="2567" max="2567" width="10.28515625" style="34" customWidth="1"/>
    <col min="2568" max="2568" width="11.28515625" style="34" customWidth="1"/>
    <col min="2569" max="2569" width="10.7109375" style="34" customWidth="1"/>
    <col min="2570" max="2570" width="11" style="34" customWidth="1"/>
    <col min="2571" max="2571" width="11.85546875" style="34" customWidth="1"/>
    <col min="2572" max="2572" width="12.85546875" style="34" customWidth="1"/>
    <col min="2573" max="2573" width="11" style="34" customWidth="1"/>
    <col min="2574" max="2574" width="11.85546875" style="34" customWidth="1"/>
    <col min="2575" max="2812" width="9.140625" style="34"/>
    <col min="2813" max="2813" width="26.5703125" style="34" customWidth="1"/>
    <col min="2814" max="2814" width="13.42578125" style="34" customWidth="1"/>
    <col min="2815" max="2815" width="12.28515625" style="34" customWidth="1"/>
    <col min="2816" max="2817" width="12.85546875" style="34" customWidth="1"/>
    <col min="2818" max="2818" width="10.5703125" style="34" customWidth="1"/>
    <col min="2819" max="2820" width="10.42578125" style="34" customWidth="1"/>
    <col min="2821" max="2821" width="12.42578125" style="34" customWidth="1"/>
    <col min="2822" max="2822" width="10" style="34" customWidth="1"/>
    <col min="2823" max="2823" width="10.28515625" style="34" customWidth="1"/>
    <col min="2824" max="2824" width="11.28515625" style="34" customWidth="1"/>
    <col min="2825" max="2825" width="10.7109375" style="34" customWidth="1"/>
    <col min="2826" max="2826" width="11" style="34" customWidth="1"/>
    <col min="2827" max="2827" width="11.85546875" style="34" customWidth="1"/>
    <col min="2828" max="2828" width="12.85546875" style="34" customWidth="1"/>
    <col min="2829" max="2829" width="11" style="34" customWidth="1"/>
    <col min="2830" max="2830" width="11.85546875" style="34" customWidth="1"/>
    <col min="2831" max="3068" width="9.140625" style="34"/>
    <col min="3069" max="3069" width="26.5703125" style="34" customWidth="1"/>
    <col min="3070" max="3070" width="13.42578125" style="34" customWidth="1"/>
    <col min="3071" max="3071" width="12.28515625" style="34" customWidth="1"/>
    <col min="3072" max="3073" width="12.85546875" style="34" customWidth="1"/>
    <col min="3074" max="3074" width="10.5703125" style="34" customWidth="1"/>
    <col min="3075" max="3076" width="10.42578125" style="34" customWidth="1"/>
    <col min="3077" max="3077" width="12.42578125" style="34" customWidth="1"/>
    <col min="3078" max="3078" width="10" style="34" customWidth="1"/>
    <col min="3079" max="3079" width="10.28515625" style="34" customWidth="1"/>
    <col min="3080" max="3080" width="11.28515625" style="34" customWidth="1"/>
    <col min="3081" max="3081" width="10.7109375" style="34" customWidth="1"/>
    <col min="3082" max="3082" width="11" style="34" customWidth="1"/>
    <col min="3083" max="3083" width="11.85546875" style="34" customWidth="1"/>
    <col min="3084" max="3084" width="12.85546875" style="34" customWidth="1"/>
    <col min="3085" max="3085" width="11" style="34" customWidth="1"/>
    <col min="3086" max="3086" width="11.85546875" style="34" customWidth="1"/>
    <col min="3087" max="3324" width="9.140625" style="34"/>
    <col min="3325" max="3325" width="26.5703125" style="34" customWidth="1"/>
    <col min="3326" max="3326" width="13.42578125" style="34" customWidth="1"/>
    <col min="3327" max="3327" width="12.28515625" style="34" customWidth="1"/>
    <col min="3328" max="3329" width="12.85546875" style="34" customWidth="1"/>
    <col min="3330" max="3330" width="10.5703125" style="34" customWidth="1"/>
    <col min="3331" max="3332" width="10.42578125" style="34" customWidth="1"/>
    <col min="3333" max="3333" width="12.42578125" style="34" customWidth="1"/>
    <col min="3334" max="3334" width="10" style="34" customWidth="1"/>
    <col min="3335" max="3335" width="10.28515625" style="34" customWidth="1"/>
    <col min="3336" max="3336" width="11.28515625" style="34" customWidth="1"/>
    <col min="3337" max="3337" width="10.7109375" style="34" customWidth="1"/>
    <col min="3338" max="3338" width="11" style="34" customWidth="1"/>
    <col min="3339" max="3339" width="11.85546875" style="34" customWidth="1"/>
    <col min="3340" max="3340" width="12.85546875" style="34" customWidth="1"/>
    <col min="3341" max="3341" width="11" style="34" customWidth="1"/>
    <col min="3342" max="3342" width="11.85546875" style="34" customWidth="1"/>
    <col min="3343" max="3580" width="9.140625" style="34"/>
    <col min="3581" max="3581" width="26.5703125" style="34" customWidth="1"/>
    <col min="3582" max="3582" width="13.42578125" style="34" customWidth="1"/>
    <col min="3583" max="3583" width="12.28515625" style="34" customWidth="1"/>
    <col min="3584" max="3585" width="12.85546875" style="34" customWidth="1"/>
    <col min="3586" max="3586" width="10.5703125" style="34" customWidth="1"/>
    <col min="3587" max="3588" width="10.42578125" style="34" customWidth="1"/>
    <col min="3589" max="3589" width="12.42578125" style="34" customWidth="1"/>
    <col min="3590" max="3590" width="10" style="34" customWidth="1"/>
    <col min="3591" max="3591" width="10.28515625" style="34" customWidth="1"/>
    <col min="3592" max="3592" width="11.28515625" style="34" customWidth="1"/>
    <col min="3593" max="3593" width="10.7109375" style="34" customWidth="1"/>
    <col min="3594" max="3594" width="11" style="34" customWidth="1"/>
    <col min="3595" max="3595" width="11.85546875" style="34" customWidth="1"/>
    <col min="3596" max="3596" width="12.85546875" style="34" customWidth="1"/>
    <col min="3597" max="3597" width="11" style="34" customWidth="1"/>
    <col min="3598" max="3598" width="11.85546875" style="34" customWidth="1"/>
    <col min="3599" max="3836" width="9.140625" style="34"/>
    <col min="3837" max="3837" width="26.5703125" style="34" customWidth="1"/>
    <col min="3838" max="3838" width="13.42578125" style="34" customWidth="1"/>
    <col min="3839" max="3839" width="12.28515625" style="34" customWidth="1"/>
    <col min="3840" max="3841" width="12.85546875" style="34" customWidth="1"/>
    <col min="3842" max="3842" width="10.5703125" style="34" customWidth="1"/>
    <col min="3843" max="3844" width="10.42578125" style="34" customWidth="1"/>
    <col min="3845" max="3845" width="12.42578125" style="34" customWidth="1"/>
    <col min="3846" max="3846" width="10" style="34" customWidth="1"/>
    <col min="3847" max="3847" width="10.28515625" style="34" customWidth="1"/>
    <col min="3848" max="3848" width="11.28515625" style="34" customWidth="1"/>
    <col min="3849" max="3849" width="10.7109375" style="34" customWidth="1"/>
    <col min="3850" max="3850" width="11" style="34" customWidth="1"/>
    <col min="3851" max="3851" width="11.85546875" style="34" customWidth="1"/>
    <col min="3852" max="3852" width="12.85546875" style="34" customWidth="1"/>
    <col min="3853" max="3853" width="11" style="34" customWidth="1"/>
    <col min="3854" max="3854" width="11.85546875" style="34" customWidth="1"/>
    <col min="3855" max="4092" width="9.140625" style="34"/>
    <col min="4093" max="4093" width="26.5703125" style="34" customWidth="1"/>
    <col min="4094" max="4094" width="13.42578125" style="34" customWidth="1"/>
    <col min="4095" max="4095" width="12.28515625" style="34" customWidth="1"/>
    <col min="4096" max="4097" width="12.85546875" style="34" customWidth="1"/>
    <col min="4098" max="4098" width="10.5703125" style="34" customWidth="1"/>
    <col min="4099" max="4100" width="10.42578125" style="34" customWidth="1"/>
    <col min="4101" max="4101" width="12.42578125" style="34" customWidth="1"/>
    <col min="4102" max="4102" width="10" style="34" customWidth="1"/>
    <col min="4103" max="4103" width="10.28515625" style="34" customWidth="1"/>
    <col min="4104" max="4104" width="11.28515625" style="34" customWidth="1"/>
    <col min="4105" max="4105" width="10.7109375" style="34" customWidth="1"/>
    <col min="4106" max="4106" width="11" style="34" customWidth="1"/>
    <col min="4107" max="4107" width="11.85546875" style="34" customWidth="1"/>
    <col min="4108" max="4108" width="12.85546875" style="34" customWidth="1"/>
    <col min="4109" max="4109" width="11" style="34" customWidth="1"/>
    <col min="4110" max="4110" width="11.85546875" style="34" customWidth="1"/>
    <col min="4111" max="4348" width="9.140625" style="34"/>
    <col min="4349" max="4349" width="26.5703125" style="34" customWidth="1"/>
    <col min="4350" max="4350" width="13.42578125" style="34" customWidth="1"/>
    <col min="4351" max="4351" width="12.28515625" style="34" customWidth="1"/>
    <col min="4352" max="4353" width="12.85546875" style="34" customWidth="1"/>
    <col min="4354" max="4354" width="10.5703125" style="34" customWidth="1"/>
    <col min="4355" max="4356" width="10.42578125" style="34" customWidth="1"/>
    <col min="4357" max="4357" width="12.42578125" style="34" customWidth="1"/>
    <col min="4358" max="4358" width="10" style="34" customWidth="1"/>
    <col min="4359" max="4359" width="10.28515625" style="34" customWidth="1"/>
    <col min="4360" max="4360" width="11.28515625" style="34" customWidth="1"/>
    <col min="4361" max="4361" width="10.7109375" style="34" customWidth="1"/>
    <col min="4362" max="4362" width="11" style="34" customWidth="1"/>
    <col min="4363" max="4363" width="11.85546875" style="34" customWidth="1"/>
    <col min="4364" max="4364" width="12.85546875" style="34" customWidth="1"/>
    <col min="4365" max="4365" width="11" style="34" customWidth="1"/>
    <col min="4366" max="4366" width="11.85546875" style="34" customWidth="1"/>
    <col min="4367" max="4604" width="9.140625" style="34"/>
    <col min="4605" max="4605" width="26.5703125" style="34" customWidth="1"/>
    <col min="4606" max="4606" width="13.42578125" style="34" customWidth="1"/>
    <col min="4607" max="4607" width="12.28515625" style="34" customWidth="1"/>
    <col min="4608" max="4609" width="12.85546875" style="34" customWidth="1"/>
    <col min="4610" max="4610" width="10.5703125" style="34" customWidth="1"/>
    <col min="4611" max="4612" width="10.42578125" style="34" customWidth="1"/>
    <col min="4613" max="4613" width="12.42578125" style="34" customWidth="1"/>
    <col min="4614" max="4614" width="10" style="34" customWidth="1"/>
    <col min="4615" max="4615" width="10.28515625" style="34" customWidth="1"/>
    <col min="4616" max="4616" width="11.28515625" style="34" customWidth="1"/>
    <col min="4617" max="4617" width="10.7109375" style="34" customWidth="1"/>
    <col min="4618" max="4618" width="11" style="34" customWidth="1"/>
    <col min="4619" max="4619" width="11.85546875" style="34" customWidth="1"/>
    <col min="4620" max="4620" width="12.85546875" style="34" customWidth="1"/>
    <col min="4621" max="4621" width="11" style="34" customWidth="1"/>
    <col min="4622" max="4622" width="11.85546875" style="34" customWidth="1"/>
    <col min="4623" max="4860" width="9.140625" style="34"/>
    <col min="4861" max="4861" width="26.5703125" style="34" customWidth="1"/>
    <col min="4862" max="4862" width="13.42578125" style="34" customWidth="1"/>
    <col min="4863" max="4863" width="12.28515625" style="34" customWidth="1"/>
    <col min="4864" max="4865" width="12.85546875" style="34" customWidth="1"/>
    <col min="4866" max="4866" width="10.5703125" style="34" customWidth="1"/>
    <col min="4867" max="4868" width="10.42578125" style="34" customWidth="1"/>
    <col min="4869" max="4869" width="12.42578125" style="34" customWidth="1"/>
    <col min="4870" max="4870" width="10" style="34" customWidth="1"/>
    <col min="4871" max="4871" width="10.28515625" style="34" customWidth="1"/>
    <col min="4872" max="4872" width="11.28515625" style="34" customWidth="1"/>
    <col min="4873" max="4873" width="10.7109375" style="34" customWidth="1"/>
    <col min="4874" max="4874" width="11" style="34" customWidth="1"/>
    <col min="4875" max="4875" width="11.85546875" style="34" customWidth="1"/>
    <col min="4876" max="4876" width="12.85546875" style="34" customWidth="1"/>
    <col min="4877" max="4877" width="11" style="34" customWidth="1"/>
    <col min="4878" max="4878" width="11.85546875" style="34" customWidth="1"/>
    <col min="4879" max="5116" width="9.140625" style="34"/>
    <col min="5117" max="5117" width="26.5703125" style="34" customWidth="1"/>
    <col min="5118" max="5118" width="13.42578125" style="34" customWidth="1"/>
    <col min="5119" max="5119" width="12.28515625" style="34" customWidth="1"/>
    <col min="5120" max="5121" width="12.85546875" style="34" customWidth="1"/>
    <col min="5122" max="5122" width="10.5703125" style="34" customWidth="1"/>
    <col min="5123" max="5124" width="10.42578125" style="34" customWidth="1"/>
    <col min="5125" max="5125" width="12.42578125" style="34" customWidth="1"/>
    <col min="5126" max="5126" width="10" style="34" customWidth="1"/>
    <col min="5127" max="5127" width="10.28515625" style="34" customWidth="1"/>
    <col min="5128" max="5128" width="11.28515625" style="34" customWidth="1"/>
    <col min="5129" max="5129" width="10.7109375" style="34" customWidth="1"/>
    <col min="5130" max="5130" width="11" style="34" customWidth="1"/>
    <col min="5131" max="5131" width="11.85546875" style="34" customWidth="1"/>
    <col min="5132" max="5132" width="12.85546875" style="34" customWidth="1"/>
    <col min="5133" max="5133" width="11" style="34" customWidth="1"/>
    <col min="5134" max="5134" width="11.85546875" style="34" customWidth="1"/>
    <col min="5135" max="5372" width="9.140625" style="34"/>
    <col min="5373" max="5373" width="26.5703125" style="34" customWidth="1"/>
    <col min="5374" max="5374" width="13.42578125" style="34" customWidth="1"/>
    <col min="5375" max="5375" width="12.28515625" style="34" customWidth="1"/>
    <col min="5376" max="5377" width="12.85546875" style="34" customWidth="1"/>
    <col min="5378" max="5378" width="10.5703125" style="34" customWidth="1"/>
    <col min="5379" max="5380" width="10.42578125" style="34" customWidth="1"/>
    <col min="5381" max="5381" width="12.42578125" style="34" customWidth="1"/>
    <col min="5382" max="5382" width="10" style="34" customWidth="1"/>
    <col min="5383" max="5383" width="10.28515625" style="34" customWidth="1"/>
    <col min="5384" max="5384" width="11.28515625" style="34" customWidth="1"/>
    <col min="5385" max="5385" width="10.7109375" style="34" customWidth="1"/>
    <col min="5386" max="5386" width="11" style="34" customWidth="1"/>
    <col min="5387" max="5387" width="11.85546875" style="34" customWidth="1"/>
    <col min="5388" max="5388" width="12.85546875" style="34" customWidth="1"/>
    <col min="5389" max="5389" width="11" style="34" customWidth="1"/>
    <col min="5390" max="5390" width="11.85546875" style="34" customWidth="1"/>
    <col min="5391" max="5628" width="9.140625" style="34"/>
    <col min="5629" max="5629" width="26.5703125" style="34" customWidth="1"/>
    <col min="5630" max="5630" width="13.42578125" style="34" customWidth="1"/>
    <col min="5631" max="5631" width="12.28515625" style="34" customWidth="1"/>
    <col min="5632" max="5633" width="12.85546875" style="34" customWidth="1"/>
    <col min="5634" max="5634" width="10.5703125" style="34" customWidth="1"/>
    <col min="5635" max="5636" width="10.42578125" style="34" customWidth="1"/>
    <col min="5637" max="5637" width="12.42578125" style="34" customWidth="1"/>
    <col min="5638" max="5638" width="10" style="34" customWidth="1"/>
    <col min="5639" max="5639" width="10.28515625" style="34" customWidth="1"/>
    <col min="5640" max="5640" width="11.28515625" style="34" customWidth="1"/>
    <col min="5641" max="5641" width="10.7109375" style="34" customWidth="1"/>
    <col min="5642" max="5642" width="11" style="34" customWidth="1"/>
    <col min="5643" max="5643" width="11.85546875" style="34" customWidth="1"/>
    <col min="5644" max="5644" width="12.85546875" style="34" customWidth="1"/>
    <col min="5645" max="5645" width="11" style="34" customWidth="1"/>
    <col min="5646" max="5646" width="11.85546875" style="34" customWidth="1"/>
    <col min="5647" max="5884" width="9.140625" style="34"/>
    <col min="5885" max="5885" width="26.5703125" style="34" customWidth="1"/>
    <col min="5886" max="5886" width="13.42578125" style="34" customWidth="1"/>
    <col min="5887" max="5887" width="12.28515625" style="34" customWidth="1"/>
    <col min="5888" max="5889" width="12.85546875" style="34" customWidth="1"/>
    <col min="5890" max="5890" width="10.5703125" style="34" customWidth="1"/>
    <col min="5891" max="5892" width="10.42578125" style="34" customWidth="1"/>
    <col min="5893" max="5893" width="12.42578125" style="34" customWidth="1"/>
    <col min="5894" max="5894" width="10" style="34" customWidth="1"/>
    <col min="5895" max="5895" width="10.28515625" style="34" customWidth="1"/>
    <col min="5896" max="5896" width="11.28515625" style="34" customWidth="1"/>
    <col min="5897" max="5897" width="10.7109375" style="34" customWidth="1"/>
    <col min="5898" max="5898" width="11" style="34" customWidth="1"/>
    <col min="5899" max="5899" width="11.85546875" style="34" customWidth="1"/>
    <col min="5900" max="5900" width="12.85546875" style="34" customWidth="1"/>
    <col min="5901" max="5901" width="11" style="34" customWidth="1"/>
    <col min="5902" max="5902" width="11.85546875" style="34" customWidth="1"/>
    <col min="5903" max="6140" width="9.140625" style="34"/>
    <col min="6141" max="6141" width="26.5703125" style="34" customWidth="1"/>
    <col min="6142" max="6142" width="13.42578125" style="34" customWidth="1"/>
    <col min="6143" max="6143" width="12.28515625" style="34" customWidth="1"/>
    <col min="6144" max="6145" width="12.85546875" style="34" customWidth="1"/>
    <col min="6146" max="6146" width="10.5703125" style="34" customWidth="1"/>
    <col min="6147" max="6148" width="10.42578125" style="34" customWidth="1"/>
    <col min="6149" max="6149" width="12.42578125" style="34" customWidth="1"/>
    <col min="6150" max="6150" width="10" style="34" customWidth="1"/>
    <col min="6151" max="6151" width="10.28515625" style="34" customWidth="1"/>
    <col min="6152" max="6152" width="11.28515625" style="34" customWidth="1"/>
    <col min="6153" max="6153" width="10.7109375" style="34" customWidth="1"/>
    <col min="6154" max="6154" width="11" style="34" customWidth="1"/>
    <col min="6155" max="6155" width="11.85546875" style="34" customWidth="1"/>
    <col min="6156" max="6156" width="12.85546875" style="34" customWidth="1"/>
    <col min="6157" max="6157" width="11" style="34" customWidth="1"/>
    <col min="6158" max="6158" width="11.85546875" style="34" customWidth="1"/>
    <col min="6159" max="6396" width="9.140625" style="34"/>
    <col min="6397" max="6397" width="26.5703125" style="34" customWidth="1"/>
    <col min="6398" max="6398" width="13.42578125" style="34" customWidth="1"/>
    <col min="6399" max="6399" width="12.28515625" style="34" customWidth="1"/>
    <col min="6400" max="6401" width="12.85546875" style="34" customWidth="1"/>
    <col min="6402" max="6402" width="10.5703125" style="34" customWidth="1"/>
    <col min="6403" max="6404" width="10.42578125" style="34" customWidth="1"/>
    <col min="6405" max="6405" width="12.42578125" style="34" customWidth="1"/>
    <col min="6406" max="6406" width="10" style="34" customWidth="1"/>
    <col min="6407" max="6407" width="10.28515625" style="34" customWidth="1"/>
    <col min="6408" max="6408" width="11.28515625" style="34" customWidth="1"/>
    <col min="6409" max="6409" width="10.7109375" style="34" customWidth="1"/>
    <col min="6410" max="6410" width="11" style="34" customWidth="1"/>
    <col min="6411" max="6411" width="11.85546875" style="34" customWidth="1"/>
    <col min="6412" max="6412" width="12.85546875" style="34" customWidth="1"/>
    <col min="6413" max="6413" width="11" style="34" customWidth="1"/>
    <col min="6414" max="6414" width="11.85546875" style="34" customWidth="1"/>
    <col min="6415" max="6652" width="9.140625" style="34"/>
    <col min="6653" max="6653" width="26.5703125" style="34" customWidth="1"/>
    <col min="6654" max="6654" width="13.42578125" style="34" customWidth="1"/>
    <col min="6655" max="6655" width="12.28515625" style="34" customWidth="1"/>
    <col min="6656" max="6657" width="12.85546875" style="34" customWidth="1"/>
    <col min="6658" max="6658" width="10.5703125" style="34" customWidth="1"/>
    <col min="6659" max="6660" width="10.42578125" style="34" customWidth="1"/>
    <col min="6661" max="6661" width="12.42578125" style="34" customWidth="1"/>
    <col min="6662" max="6662" width="10" style="34" customWidth="1"/>
    <col min="6663" max="6663" width="10.28515625" style="34" customWidth="1"/>
    <col min="6664" max="6664" width="11.28515625" style="34" customWidth="1"/>
    <col min="6665" max="6665" width="10.7109375" style="34" customWidth="1"/>
    <col min="6666" max="6666" width="11" style="34" customWidth="1"/>
    <col min="6667" max="6667" width="11.85546875" style="34" customWidth="1"/>
    <col min="6668" max="6668" width="12.85546875" style="34" customWidth="1"/>
    <col min="6669" max="6669" width="11" style="34" customWidth="1"/>
    <col min="6670" max="6670" width="11.85546875" style="34" customWidth="1"/>
    <col min="6671" max="6908" width="9.140625" style="34"/>
    <col min="6909" max="6909" width="26.5703125" style="34" customWidth="1"/>
    <col min="6910" max="6910" width="13.42578125" style="34" customWidth="1"/>
    <col min="6911" max="6911" width="12.28515625" style="34" customWidth="1"/>
    <col min="6912" max="6913" width="12.85546875" style="34" customWidth="1"/>
    <col min="6914" max="6914" width="10.5703125" style="34" customWidth="1"/>
    <col min="6915" max="6916" width="10.42578125" style="34" customWidth="1"/>
    <col min="6917" max="6917" width="12.42578125" style="34" customWidth="1"/>
    <col min="6918" max="6918" width="10" style="34" customWidth="1"/>
    <col min="6919" max="6919" width="10.28515625" style="34" customWidth="1"/>
    <col min="6920" max="6920" width="11.28515625" style="34" customWidth="1"/>
    <col min="6921" max="6921" width="10.7109375" style="34" customWidth="1"/>
    <col min="6922" max="6922" width="11" style="34" customWidth="1"/>
    <col min="6923" max="6923" width="11.85546875" style="34" customWidth="1"/>
    <col min="6924" max="6924" width="12.85546875" style="34" customWidth="1"/>
    <col min="6925" max="6925" width="11" style="34" customWidth="1"/>
    <col min="6926" max="6926" width="11.85546875" style="34" customWidth="1"/>
    <col min="6927" max="7164" width="9.140625" style="34"/>
    <col min="7165" max="7165" width="26.5703125" style="34" customWidth="1"/>
    <col min="7166" max="7166" width="13.42578125" style="34" customWidth="1"/>
    <col min="7167" max="7167" width="12.28515625" style="34" customWidth="1"/>
    <col min="7168" max="7169" width="12.85546875" style="34" customWidth="1"/>
    <col min="7170" max="7170" width="10.5703125" style="34" customWidth="1"/>
    <col min="7171" max="7172" width="10.42578125" style="34" customWidth="1"/>
    <col min="7173" max="7173" width="12.42578125" style="34" customWidth="1"/>
    <col min="7174" max="7174" width="10" style="34" customWidth="1"/>
    <col min="7175" max="7175" width="10.28515625" style="34" customWidth="1"/>
    <col min="7176" max="7176" width="11.28515625" style="34" customWidth="1"/>
    <col min="7177" max="7177" width="10.7109375" style="34" customWidth="1"/>
    <col min="7178" max="7178" width="11" style="34" customWidth="1"/>
    <col min="7179" max="7179" width="11.85546875" style="34" customWidth="1"/>
    <col min="7180" max="7180" width="12.85546875" style="34" customWidth="1"/>
    <col min="7181" max="7181" width="11" style="34" customWidth="1"/>
    <col min="7182" max="7182" width="11.85546875" style="34" customWidth="1"/>
    <col min="7183" max="7420" width="9.140625" style="34"/>
    <col min="7421" max="7421" width="26.5703125" style="34" customWidth="1"/>
    <col min="7422" max="7422" width="13.42578125" style="34" customWidth="1"/>
    <col min="7423" max="7423" width="12.28515625" style="34" customWidth="1"/>
    <col min="7424" max="7425" width="12.85546875" style="34" customWidth="1"/>
    <col min="7426" max="7426" width="10.5703125" style="34" customWidth="1"/>
    <col min="7427" max="7428" width="10.42578125" style="34" customWidth="1"/>
    <col min="7429" max="7429" width="12.42578125" style="34" customWidth="1"/>
    <col min="7430" max="7430" width="10" style="34" customWidth="1"/>
    <col min="7431" max="7431" width="10.28515625" style="34" customWidth="1"/>
    <col min="7432" max="7432" width="11.28515625" style="34" customWidth="1"/>
    <col min="7433" max="7433" width="10.7109375" style="34" customWidth="1"/>
    <col min="7434" max="7434" width="11" style="34" customWidth="1"/>
    <col min="7435" max="7435" width="11.85546875" style="34" customWidth="1"/>
    <col min="7436" max="7436" width="12.85546875" style="34" customWidth="1"/>
    <col min="7437" max="7437" width="11" style="34" customWidth="1"/>
    <col min="7438" max="7438" width="11.85546875" style="34" customWidth="1"/>
    <col min="7439" max="7676" width="9.140625" style="34"/>
    <col min="7677" max="7677" width="26.5703125" style="34" customWidth="1"/>
    <col min="7678" max="7678" width="13.42578125" style="34" customWidth="1"/>
    <col min="7679" max="7679" width="12.28515625" style="34" customWidth="1"/>
    <col min="7680" max="7681" width="12.85546875" style="34" customWidth="1"/>
    <col min="7682" max="7682" width="10.5703125" style="34" customWidth="1"/>
    <col min="7683" max="7684" width="10.42578125" style="34" customWidth="1"/>
    <col min="7685" max="7685" width="12.42578125" style="34" customWidth="1"/>
    <col min="7686" max="7686" width="10" style="34" customWidth="1"/>
    <col min="7687" max="7687" width="10.28515625" style="34" customWidth="1"/>
    <col min="7688" max="7688" width="11.28515625" style="34" customWidth="1"/>
    <col min="7689" max="7689" width="10.7109375" style="34" customWidth="1"/>
    <col min="7690" max="7690" width="11" style="34" customWidth="1"/>
    <col min="7691" max="7691" width="11.85546875" style="34" customWidth="1"/>
    <col min="7692" max="7692" width="12.85546875" style="34" customWidth="1"/>
    <col min="7693" max="7693" width="11" style="34" customWidth="1"/>
    <col min="7694" max="7694" width="11.85546875" style="34" customWidth="1"/>
    <col min="7695" max="7932" width="9.140625" style="34"/>
    <col min="7933" max="7933" width="26.5703125" style="34" customWidth="1"/>
    <col min="7934" max="7934" width="13.42578125" style="34" customWidth="1"/>
    <col min="7935" max="7935" width="12.28515625" style="34" customWidth="1"/>
    <col min="7936" max="7937" width="12.85546875" style="34" customWidth="1"/>
    <col min="7938" max="7938" width="10.5703125" style="34" customWidth="1"/>
    <col min="7939" max="7940" width="10.42578125" style="34" customWidth="1"/>
    <col min="7941" max="7941" width="12.42578125" style="34" customWidth="1"/>
    <col min="7942" max="7942" width="10" style="34" customWidth="1"/>
    <col min="7943" max="7943" width="10.28515625" style="34" customWidth="1"/>
    <col min="7944" max="7944" width="11.28515625" style="34" customWidth="1"/>
    <col min="7945" max="7945" width="10.7109375" style="34" customWidth="1"/>
    <col min="7946" max="7946" width="11" style="34" customWidth="1"/>
    <col min="7947" max="7947" width="11.85546875" style="34" customWidth="1"/>
    <col min="7948" max="7948" width="12.85546875" style="34" customWidth="1"/>
    <col min="7949" max="7949" width="11" style="34" customWidth="1"/>
    <col min="7950" max="7950" width="11.85546875" style="34" customWidth="1"/>
    <col min="7951" max="8188" width="9.140625" style="34"/>
    <col min="8189" max="8189" width="26.5703125" style="34" customWidth="1"/>
    <col min="8190" max="8190" width="13.42578125" style="34" customWidth="1"/>
    <col min="8191" max="8191" width="12.28515625" style="34" customWidth="1"/>
    <col min="8192" max="8193" width="12.85546875" style="34" customWidth="1"/>
    <col min="8194" max="8194" width="10.5703125" style="34" customWidth="1"/>
    <col min="8195" max="8196" width="10.42578125" style="34" customWidth="1"/>
    <col min="8197" max="8197" width="12.42578125" style="34" customWidth="1"/>
    <col min="8198" max="8198" width="10" style="34" customWidth="1"/>
    <col min="8199" max="8199" width="10.28515625" style="34" customWidth="1"/>
    <col min="8200" max="8200" width="11.28515625" style="34" customWidth="1"/>
    <col min="8201" max="8201" width="10.7109375" style="34" customWidth="1"/>
    <col min="8202" max="8202" width="11" style="34" customWidth="1"/>
    <col min="8203" max="8203" width="11.85546875" style="34" customWidth="1"/>
    <col min="8204" max="8204" width="12.85546875" style="34" customWidth="1"/>
    <col min="8205" max="8205" width="11" style="34" customWidth="1"/>
    <col min="8206" max="8206" width="11.85546875" style="34" customWidth="1"/>
    <col min="8207" max="8444" width="9.140625" style="34"/>
    <col min="8445" max="8445" width="26.5703125" style="34" customWidth="1"/>
    <col min="8446" max="8446" width="13.42578125" style="34" customWidth="1"/>
    <col min="8447" max="8447" width="12.28515625" style="34" customWidth="1"/>
    <col min="8448" max="8449" width="12.85546875" style="34" customWidth="1"/>
    <col min="8450" max="8450" width="10.5703125" style="34" customWidth="1"/>
    <col min="8451" max="8452" width="10.42578125" style="34" customWidth="1"/>
    <col min="8453" max="8453" width="12.42578125" style="34" customWidth="1"/>
    <col min="8454" max="8454" width="10" style="34" customWidth="1"/>
    <col min="8455" max="8455" width="10.28515625" style="34" customWidth="1"/>
    <col min="8456" max="8456" width="11.28515625" style="34" customWidth="1"/>
    <col min="8457" max="8457" width="10.7109375" style="34" customWidth="1"/>
    <col min="8458" max="8458" width="11" style="34" customWidth="1"/>
    <col min="8459" max="8459" width="11.85546875" style="34" customWidth="1"/>
    <col min="8460" max="8460" width="12.85546875" style="34" customWidth="1"/>
    <col min="8461" max="8461" width="11" style="34" customWidth="1"/>
    <col min="8462" max="8462" width="11.85546875" style="34" customWidth="1"/>
    <col min="8463" max="8700" width="9.140625" style="34"/>
    <col min="8701" max="8701" width="26.5703125" style="34" customWidth="1"/>
    <col min="8702" max="8702" width="13.42578125" style="34" customWidth="1"/>
    <col min="8703" max="8703" width="12.28515625" style="34" customWidth="1"/>
    <col min="8704" max="8705" width="12.85546875" style="34" customWidth="1"/>
    <col min="8706" max="8706" width="10.5703125" style="34" customWidth="1"/>
    <col min="8707" max="8708" width="10.42578125" style="34" customWidth="1"/>
    <col min="8709" max="8709" width="12.42578125" style="34" customWidth="1"/>
    <col min="8710" max="8710" width="10" style="34" customWidth="1"/>
    <col min="8711" max="8711" width="10.28515625" style="34" customWidth="1"/>
    <col min="8712" max="8712" width="11.28515625" style="34" customWidth="1"/>
    <col min="8713" max="8713" width="10.7109375" style="34" customWidth="1"/>
    <col min="8714" max="8714" width="11" style="34" customWidth="1"/>
    <col min="8715" max="8715" width="11.85546875" style="34" customWidth="1"/>
    <col min="8716" max="8716" width="12.85546875" style="34" customWidth="1"/>
    <col min="8717" max="8717" width="11" style="34" customWidth="1"/>
    <col min="8718" max="8718" width="11.85546875" style="34" customWidth="1"/>
    <col min="8719" max="8956" width="9.140625" style="34"/>
    <col min="8957" max="8957" width="26.5703125" style="34" customWidth="1"/>
    <col min="8958" max="8958" width="13.42578125" style="34" customWidth="1"/>
    <col min="8959" max="8959" width="12.28515625" style="34" customWidth="1"/>
    <col min="8960" max="8961" width="12.85546875" style="34" customWidth="1"/>
    <col min="8962" max="8962" width="10.5703125" style="34" customWidth="1"/>
    <col min="8963" max="8964" width="10.42578125" style="34" customWidth="1"/>
    <col min="8965" max="8965" width="12.42578125" style="34" customWidth="1"/>
    <col min="8966" max="8966" width="10" style="34" customWidth="1"/>
    <col min="8967" max="8967" width="10.28515625" style="34" customWidth="1"/>
    <col min="8968" max="8968" width="11.28515625" style="34" customWidth="1"/>
    <col min="8969" max="8969" width="10.7109375" style="34" customWidth="1"/>
    <col min="8970" max="8970" width="11" style="34" customWidth="1"/>
    <col min="8971" max="8971" width="11.85546875" style="34" customWidth="1"/>
    <col min="8972" max="8972" width="12.85546875" style="34" customWidth="1"/>
    <col min="8973" max="8973" width="11" style="34" customWidth="1"/>
    <col min="8974" max="8974" width="11.85546875" style="34" customWidth="1"/>
    <col min="8975" max="9212" width="9.140625" style="34"/>
    <col min="9213" max="9213" width="26.5703125" style="34" customWidth="1"/>
    <col min="9214" max="9214" width="13.42578125" style="34" customWidth="1"/>
    <col min="9215" max="9215" width="12.28515625" style="34" customWidth="1"/>
    <col min="9216" max="9217" width="12.85546875" style="34" customWidth="1"/>
    <col min="9218" max="9218" width="10.5703125" style="34" customWidth="1"/>
    <col min="9219" max="9220" width="10.42578125" style="34" customWidth="1"/>
    <col min="9221" max="9221" width="12.42578125" style="34" customWidth="1"/>
    <col min="9222" max="9222" width="10" style="34" customWidth="1"/>
    <col min="9223" max="9223" width="10.28515625" style="34" customWidth="1"/>
    <col min="9224" max="9224" width="11.28515625" style="34" customWidth="1"/>
    <col min="9225" max="9225" width="10.7109375" style="34" customWidth="1"/>
    <col min="9226" max="9226" width="11" style="34" customWidth="1"/>
    <col min="9227" max="9227" width="11.85546875" style="34" customWidth="1"/>
    <col min="9228" max="9228" width="12.85546875" style="34" customWidth="1"/>
    <col min="9229" max="9229" width="11" style="34" customWidth="1"/>
    <col min="9230" max="9230" width="11.85546875" style="34" customWidth="1"/>
    <col min="9231" max="9468" width="9.140625" style="34"/>
    <col min="9469" max="9469" width="26.5703125" style="34" customWidth="1"/>
    <col min="9470" max="9470" width="13.42578125" style="34" customWidth="1"/>
    <col min="9471" max="9471" width="12.28515625" style="34" customWidth="1"/>
    <col min="9472" max="9473" width="12.85546875" style="34" customWidth="1"/>
    <col min="9474" max="9474" width="10.5703125" style="34" customWidth="1"/>
    <col min="9475" max="9476" width="10.42578125" style="34" customWidth="1"/>
    <col min="9477" max="9477" width="12.42578125" style="34" customWidth="1"/>
    <col min="9478" max="9478" width="10" style="34" customWidth="1"/>
    <col min="9479" max="9479" width="10.28515625" style="34" customWidth="1"/>
    <col min="9480" max="9480" width="11.28515625" style="34" customWidth="1"/>
    <col min="9481" max="9481" width="10.7109375" style="34" customWidth="1"/>
    <col min="9482" max="9482" width="11" style="34" customWidth="1"/>
    <col min="9483" max="9483" width="11.85546875" style="34" customWidth="1"/>
    <col min="9484" max="9484" width="12.85546875" style="34" customWidth="1"/>
    <col min="9485" max="9485" width="11" style="34" customWidth="1"/>
    <col min="9486" max="9486" width="11.85546875" style="34" customWidth="1"/>
    <col min="9487" max="9724" width="9.140625" style="34"/>
    <col min="9725" max="9725" width="26.5703125" style="34" customWidth="1"/>
    <col min="9726" max="9726" width="13.42578125" style="34" customWidth="1"/>
    <col min="9727" max="9727" width="12.28515625" style="34" customWidth="1"/>
    <col min="9728" max="9729" width="12.85546875" style="34" customWidth="1"/>
    <col min="9730" max="9730" width="10.5703125" style="34" customWidth="1"/>
    <col min="9731" max="9732" width="10.42578125" style="34" customWidth="1"/>
    <col min="9733" max="9733" width="12.42578125" style="34" customWidth="1"/>
    <col min="9734" max="9734" width="10" style="34" customWidth="1"/>
    <col min="9735" max="9735" width="10.28515625" style="34" customWidth="1"/>
    <col min="9736" max="9736" width="11.28515625" style="34" customWidth="1"/>
    <col min="9737" max="9737" width="10.7109375" style="34" customWidth="1"/>
    <col min="9738" max="9738" width="11" style="34" customWidth="1"/>
    <col min="9739" max="9739" width="11.85546875" style="34" customWidth="1"/>
    <col min="9740" max="9740" width="12.85546875" style="34" customWidth="1"/>
    <col min="9741" max="9741" width="11" style="34" customWidth="1"/>
    <col min="9742" max="9742" width="11.85546875" style="34" customWidth="1"/>
    <col min="9743" max="9980" width="9.140625" style="34"/>
    <col min="9981" max="9981" width="26.5703125" style="34" customWidth="1"/>
    <col min="9982" max="9982" width="13.42578125" style="34" customWidth="1"/>
    <col min="9983" max="9983" width="12.28515625" style="34" customWidth="1"/>
    <col min="9984" max="9985" width="12.85546875" style="34" customWidth="1"/>
    <col min="9986" max="9986" width="10.5703125" style="34" customWidth="1"/>
    <col min="9987" max="9988" width="10.42578125" style="34" customWidth="1"/>
    <col min="9989" max="9989" width="12.42578125" style="34" customWidth="1"/>
    <col min="9990" max="9990" width="10" style="34" customWidth="1"/>
    <col min="9991" max="9991" width="10.28515625" style="34" customWidth="1"/>
    <col min="9992" max="9992" width="11.28515625" style="34" customWidth="1"/>
    <col min="9993" max="9993" width="10.7109375" style="34" customWidth="1"/>
    <col min="9994" max="9994" width="11" style="34" customWidth="1"/>
    <col min="9995" max="9995" width="11.85546875" style="34" customWidth="1"/>
    <col min="9996" max="9996" width="12.85546875" style="34" customWidth="1"/>
    <col min="9997" max="9997" width="11" style="34" customWidth="1"/>
    <col min="9998" max="9998" width="11.85546875" style="34" customWidth="1"/>
    <col min="9999" max="10236" width="9.140625" style="34"/>
    <col min="10237" max="10237" width="26.5703125" style="34" customWidth="1"/>
    <col min="10238" max="10238" width="13.42578125" style="34" customWidth="1"/>
    <col min="10239" max="10239" width="12.28515625" style="34" customWidth="1"/>
    <col min="10240" max="10241" width="12.85546875" style="34" customWidth="1"/>
    <col min="10242" max="10242" width="10.5703125" style="34" customWidth="1"/>
    <col min="10243" max="10244" width="10.42578125" style="34" customWidth="1"/>
    <col min="10245" max="10245" width="12.42578125" style="34" customWidth="1"/>
    <col min="10246" max="10246" width="10" style="34" customWidth="1"/>
    <col min="10247" max="10247" width="10.28515625" style="34" customWidth="1"/>
    <col min="10248" max="10248" width="11.28515625" style="34" customWidth="1"/>
    <col min="10249" max="10249" width="10.7109375" style="34" customWidth="1"/>
    <col min="10250" max="10250" width="11" style="34" customWidth="1"/>
    <col min="10251" max="10251" width="11.85546875" style="34" customWidth="1"/>
    <col min="10252" max="10252" width="12.85546875" style="34" customWidth="1"/>
    <col min="10253" max="10253" width="11" style="34" customWidth="1"/>
    <col min="10254" max="10254" width="11.85546875" style="34" customWidth="1"/>
    <col min="10255" max="10492" width="9.140625" style="34"/>
    <col min="10493" max="10493" width="26.5703125" style="34" customWidth="1"/>
    <col min="10494" max="10494" width="13.42578125" style="34" customWidth="1"/>
    <col min="10495" max="10495" width="12.28515625" style="34" customWidth="1"/>
    <col min="10496" max="10497" width="12.85546875" style="34" customWidth="1"/>
    <col min="10498" max="10498" width="10.5703125" style="34" customWidth="1"/>
    <col min="10499" max="10500" width="10.42578125" style="34" customWidth="1"/>
    <col min="10501" max="10501" width="12.42578125" style="34" customWidth="1"/>
    <col min="10502" max="10502" width="10" style="34" customWidth="1"/>
    <col min="10503" max="10503" width="10.28515625" style="34" customWidth="1"/>
    <col min="10504" max="10504" width="11.28515625" style="34" customWidth="1"/>
    <col min="10505" max="10505" width="10.7109375" style="34" customWidth="1"/>
    <col min="10506" max="10506" width="11" style="34" customWidth="1"/>
    <col min="10507" max="10507" width="11.85546875" style="34" customWidth="1"/>
    <col min="10508" max="10508" width="12.85546875" style="34" customWidth="1"/>
    <col min="10509" max="10509" width="11" style="34" customWidth="1"/>
    <col min="10510" max="10510" width="11.85546875" style="34" customWidth="1"/>
    <col min="10511" max="10748" width="9.140625" style="34"/>
    <col min="10749" max="10749" width="26.5703125" style="34" customWidth="1"/>
    <col min="10750" max="10750" width="13.42578125" style="34" customWidth="1"/>
    <col min="10751" max="10751" width="12.28515625" style="34" customWidth="1"/>
    <col min="10752" max="10753" width="12.85546875" style="34" customWidth="1"/>
    <col min="10754" max="10754" width="10.5703125" style="34" customWidth="1"/>
    <col min="10755" max="10756" width="10.42578125" style="34" customWidth="1"/>
    <col min="10757" max="10757" width="12.42578125" style="34" customWidth="1"/>
    <col min="10758" max="10758" width="10" style="34" customWidth="1"/>
    <col min="10759" max="10759" width="10.28515625" style="34" customWidth="1"/>
    <col min="10760" max="10760" width="11.28515625" style="34" customWidth="1"/>
    <col min="10761" max="10761" width="10.7109375" style="34" customWidth="1"/>
    <col min="10762" max="10762" width="11" style="34" customWidth="1"/>
    <col min="10763" max="10763" width="11.85546875" style="34" customWidth="1"/>
    <col min="10764" max="10764" width="12.85546875" style="34" customWidth="1"/>
    <col min="10765" max="10765" width="11" style="34" customWidth="1"/>
    <col min="10766" max="10766" width="11.85546875" style="34" customWidth="1"/>
    <col min="10767" max="11004" width="9.140625" style="34"/>
    <col min="11005" max="11005" width="26.5703125" style="34" customWidth="1"/>
    <col min="11006" max="11006" width="13.42578125" style="34" customWidth="1"/>
    <col min="11007" max="11007" width="12.28515625" style="34" customWidth="1"/>
    <col min="11008" max="11009" width="12.85546875" style="34" customWidth="1"/>
    <col min="11010" max="11010" width="10.5703125" style="34" customWidth="1"/>
    <col min="11011" max="11012" width="10.42578125" style="34" customWidth="1"/>
    <col min="11013" max="11013" width="12.42578125" style="34" customWidth="1"/>
    <col min="11014" max="11014" width="10" style="34" customWidth="1"/>
    <col min="11015" max="11015" width="10.28515625" style="34" customWidth="1"/>
    <col min="11016" max="11016" width="11.28515625" style="34" customWidth="1"/>
    <col min="11017" max="11017" width="10.7109375" style="34" customWidth="1"/>
    <col min="11018" max="11018" width="11" style="34" customWidth="1"/>
    <col min="11019" max="11019" width="11.85546875" style="34" customWidth="1"/>
    <col min="11020" max="11020" width="12.85546875" style="34" customWidth="1"/>
    <col min="11021" max="11021" width="11" style="34" customWidth="1"/>
    <col min="11022" max="11022" width="11.85546875" style="34" customWidth="1"/>
    <col min="11023" max="11260" width="9.140625" style="34"/>
    <col min="11261" max="11261" width="26.5703125" style="34" customWidth="1"/>
    <col min="11262" max="11262" width="13.42578125" style="34" customWidth="1"/>
    <col min="11263" max="11263" width="12.28515625" style="34" customWidth="1"/>
    <col min="11264" max="11265" width="12.85546875" style="34" customWidth="1"/>
    <col min="11266" max="11266" width="10.5703125" style="34" customWidth="1"/>
    <col min="11267" max="11268" width="10.42578125" style="34" customWidth="1"/>
    <col min="11269" max="11269" width="12.42578125" style="34" customWidth="1"/>
    <col min="11270" max="11270" width="10" style="34" customWidth="1"/>
    <col min="11271" max="11271" width="10.28515625" style="34" customWidth="1"/>
    <col min="11272" max="11272" width="11.28515625" style="34" customWidth="1"/>
    <col min="11273" max="11273" width="10.7109375" style="34" customWidth="1"/>
    <col min="11274" max="11274" width="11" style="34" customWidth="1"/>
    <col min="11275" max="11275" width="11.85546875" style="34" customWidth="1"/>
    <col min="11276" max="11276" width="12.85546875" style="34" customWidth="1"/>
    <col min="11277" max="11277" width="11" style="34" customWidth="1"/>
    <col min="11278" max="11278" width="11.85546875" style="34" customWidth="1"/>
    <col min="11279" max="11516" width="9.140625" style="34"/>
    <col min="11517" max="11517" width="26.5703125" style="34" customWidth="1"/>
    <col min="11518" max="11518" width="13.42578125" style="34" customWidth="1"/>
    <col min="11519" max="11519" width="12.28515625" style="34" customWidth="1"/>
    <col min="11520" max="11521" width="12.85546875" style="34" customWidth="1"/>
    <col min="11522" max="11522" width="10.5703125" style="34" customWidth="1"/>
    <col min="11523" max="11524" width="10.42578125" style="34" customWidth="1"/>
    <col min="11525" max="11525" width="12.42578125" style="34" customWidth="1"/>
    <col min="11526" max="11526" width="10" style="34" customWidth="1"/>
    <col min="11527" max="11527" width="10.28515625" style="34" customWidth="1"/>
    <col min="11528" max="11528" width="11.28515625" style="34" customWidth="1"/>
    <col min="11529" max="11529" width="10.7109375" style="34" customWidth="1"/>
    <col min="11530" max="11530" width="11" style="34" customWidth="1"/>
    <col min="11531" max="11531" width="11.85546875" style="34" customWidth="1"/>
    <col min="11532" max="11532" width="12.85546875" style="34" customWidth="1"/>
    <col min="11533" max="11533" width="11" style="34" customWidth="1"/>
    <col min="11534" max="11534" width="11.85546875" style="34" customWidth="1"/>
    <col min="11535" max="11772" width="9.140625" style="34"/>
    <col min="11773" max="11773" width="26.5703125" style="34" customWidth="1"/>
    <col min="11774" max="11774" width="13.42578125" style="34" customWidth="1"/>
    <col min="11775" max="11775" width="12.28515625" style="34" customWidth="1"/>
    <col min="11776" max="11777" width="12.85546875" style="34" customWidth="1"/>
    <col min="11778" max="11778" width="10.5703125" style="34" customWidth="1"/>
    <col min="11779" max="11780" width="10.42578125" style="34" customWidth="1"/>
    <col min="11781" max="11781" width="12.42578125" style="34" customWidth="1"/>
    <col min="11782" max="11782" width="10" style="34" customWidth="1"/>
    <col min="11783" max="11783" width="10.28515625" style="34" customWidth="1"/>
    <col min="11784" max="11784" width="11.28515625" style="34" customWidth="1"/>
    <col min="11785" max="11785" width="10.7109375" style="34" customWidth="1"/>
    <col min="11786" max="11786" width="11" style="34" customWidth="1"/>
    <col min="11787" max="11787" width="11.85546875" style="34" customWidth="1"/>
    <col min="11788" max="11788" width="12.85546875" style="34" customWidth="1"/>
    <col min="11789" max="11789" width="11" style="34" customWidth="1"/>
    <col min="11790" max="11790" width="11.85546875" style="34" customWidth="1"/>
    <col min="11791" max="12028" width="9.140625" style="34"/>
    <col min="12029" max="12029" width="26.5703125" style="34" customWidth="1"/>
    <col min="12030" max="12030" width="13.42578125" style="34" customWidth="1"/>
    <col min="12031" max="12031" width="12.28515625" style="34" customWidth="1"/>
    <col min="12032" max="12033" width="12.85546875" style="34" customWidth="1"/>
    <col min="12034" max="12034" width="10.5703125" style="34" customWidth="1"/>
    <col min="12035" max="12036" width="10.42578125" style="34" customWidth="1"/>
    <col min="12037" max="12037" width="12.42578125" style="34" customWidth="1"/>
    <col min="12038" max="12038" width="10" style="34" customWidth="1"/>
    <col min="12039" max="12039" width="10.28515625" style="34" customWidth="1"/>
    <col min="12040" max="12040" width="11.28515625" style="34" customWidth="1"/>
    <col min="12041" max="12041" width="10.7109375" style="34" customWidth="1"/>
    <col min="12042" max="12042" width="11" style="34" customWidth="1"/>
    <col min="12043" max="12043" width="11.85546875" style="34" customWidth="1"/>
    <col min="12044" max="12044" width="12.85546875" style="34" customWidth="1"/>
    <col min="12045" max="12045" width="11" style="34" customWidth="1"/>
    <col min="12046" max="12046" width="11.85546875" style="34" customWidth="1"/>
    <col min="12047" max="12284" width="9.140625" style="34"/>
    <col min="12285" max="12285" width="26.5703125" style="34" customWidth="1"/>
    <col min="12286" max="12286" width="13.42578125" style="34" customWidth="1"/>
    <col min="12287" max="12287" width="12.28515625" style="34" customWidth="1"/>
    <col min="12288" max="12289" width="12.85546875" style="34" customWidth="1"/>
    <col min="12290" max="12290" width="10.5703125" style="34" customWidth="1"/>
    <col min="12291" max="12292" width="10.42578125" style="34" customWidth="1"/>
    <col min="12293" max="12293" width="12.42578125" style="34" customWidth="1"/>
    <col min="12294" max="12294" width="10" style="34" customWidth="1"/>
    <col min="12295" max="12295" width="10.28515625" style="34" customWidth="1"/>
    <col min="12296" max="12296" width="11.28515625" style="34" customWidth="1"/>
    <col min="12297" max="12297" width="10.7109375" style="34" customWidth="1"/>
    <col min="12298" max="12298" width="11" style="34" customWidth="1"/>
    <col min="12299" max="12299" width="11.85546875" style="34" customWidth="1"/>
    <col min="12300" max="12300" width="12.85546875" style="34" customWidth="1"/>
    <col min="12301" max="12301" width="11" style="34" customWidth="1"/>
    <col min="12302" max="12302" width="11.85546875" style="34" customWidth="1"/>
    <col min="12303" max="12540" width="9.140625" style="34"/>
    <col min="12541" max="12541" width="26.5703125" style="34" customWidth="1"/>
    <col min="12542" max="12542" width="13.42578125" style="34" customWidth="1"/>
    <col min="12543" max="12543" width="12.28515625" style="34" customWidth="1"/>
    <col min="12544" max="12545" width="12.85546875" style="34" customWidth="1"/>
    <col min="12546" max="12546" width="10.5703125" style="34" customWidth="1"/>
    <col min="12547" max="12548" width="10.42578125" style="34" customWidth="1"/>
    <col min="12549" max="12549" width="12.42578125" style="34" customWidth="1"/>
    <col min="12550" max="12550" width="10" style="34" customWidth="1"/>
    <col min="12551" max="12551" width="10.28515625" style="34" customWidth="1"/>
    <col min="12552" max="12552" width="11.28515625" style="34" customWidth="1"/>
    <col min="12553" max="12553" width="10.7109375" style="34" customWidth="1"/>
    <col min="12554" max="12554" width="11" style="34" customWidth="1"/>
    <col min="12555" max="12555" width="11.85546875" style="34" customWidth="1"/>
    <col min="12556" max="12556" width="12.85546875" style="34" customWidth="1"/>
    <col min="12557" max="12557" width="11" style="34" customWidth="1"/>
    <col min="12558" max="12558" width="11.85546875" style="34" customWidth="1"/>
    <col min="12559" max="12796" width="9.140625" style="34"/>
    <col min="12797" max="12797" width="26.5703125" style="34" customWidth="1"/>
    <col min="12798" max="12798" width="13.42578125" style="34" customWidth="1"/>
    <col min="12799" max="12799" width="12.28515625" style="34" customWidth="1"/>
    <col min="12800" max="12801" width="12.85546875" style="34" customWidth="1"/>
    <col min="12802" max="12802" width="10.5703125" style="34" customWidth="1"/>
    <col min="12803" max="12804" width="10.42578125" style="34" customWidth="1"/>
    <col min="12805" max="12805" width="12.42578125" style="34" customWidth="1"/>
    <col min="12806" max="12806" width="10" style="34" customWidth="1"/>
    <col min="12807" max="12807" width="10.28515625" style="34" customWidth="1"/>
    <col min="12808" max="12808" width="11.28515625" style="34" customWidth="1"/>
    <col min="12809" max="12809" width="10.7109375" style="34" customWidth="1"/>
    <col min="12810" max="12810" width="11" style="34" customWidth="1"/>
    <col min="12811" max="12811" width="11.85546875" style="34" customWidth="1"/>
    <col min="12812" max="12812" width="12.85546875" style="34" customWidth="1"/>
    <col min="12813" max="12813" width="11" style="34" customWidth="1"/>
    <col min="12814" max="12814" width="11.85546875" style="34" customWidth="1"/>
    <col min="12815" max="13052" width="9.140625" style="34"/>
    <col min="13053" max="13053" width="26.5703125" style="34" customWidth="1"/>
    <col min="13054" max="13054" width="13.42578125" style="34" customWidth="1"/>
    <col min="13055" max="13055" width="12.28515625" style="34" customWidth="1"/>
    <col min="13056" max="13057" width="12.85546875" style="34" customWidth="1"/>
    <col min="13058" max="13058" width="10.5703125" style="34" customWidth="1"/>
    <col min="13059" max="13060" width="10.42578125" style="34" customWidth="1"/>
    <col min="13061" max="13061" width="12.42578125" style="34" customWidth="1"/>
    <col min="13062" max="13062" width="10" style="34" customWidth="1"/>
    <col min="13063" max="13063" width="10.28515625" style="34" customWidth="1"/>
    <col min="13064" max="13064" width="11.28515625" style="34" customWidth="1"/>
    <col min="13065" max="13065" width="10.7109375" style="34" customWidth="1"/>
    <col min="13066" max="13066" width="11" style="34" customWidth="1"/>
    <col min="13067" max="13067" width="11.85546875" style="34" customWidth="1"/>
    <col min="13068" max="13068" width="12.85546875" style="34" customWidth="1"/>
    <col min="13069" max="13069" width="11" style="34" customWidth="1"/>
    <col min="13070" max="13070" width="11.85546875" style="34" customWidth="1"/>
    <col min="13071" max="13308" width="9.140625" style="34"/>
    <col min="13309" max="13309" width="26.5703125" style="34" customWidth="1"/>
    <col min="13310" max="13310" width="13.42578125" style="34" customWidth="1"/>
    <col min="13311" max="13311" width="12.28515625" style="34" customWidth="1"/>
    <col min="13312" max="13313" width="12.85546875" style="34" customWidth="1"/>
    <col min="13314" max="13314" width="10.5703125" style="34" customWidth="1"/>
    <col min="13315" max="13316" width="10.42578125" style="34" customWidth="1"/>
    <col min="13317" max="13317" width="12.42578125" style="34" customWidth="1"/>
    <col min="13318" max="13318" width="10" style="34" customWidth="1"/>
    <col min="13319" max="13319" width="10.28515625" style="34" customWidth="1"/>
    <col min="13320" max="13320" width="11.28515625" style="34" customWidth="1"/>
    <col min="13321" max="13321" width="10.7109375" style="34" customWidth="1"/>
    <col min="13322" max="13322" width="11" style="34" customWidth="1"/>
    <col min="13323" max="13323" width="11.85546875" style="34" customWidth="1"/>
    <col min="13324" max="13324" width="12.85546875" style="34" customWidth="1"/>
    <col min="13325" max="13325" width="11" style="34" customWidth="1"/>
    <col min="13326" max="13326" width="11.85546875" style="34" customWidth="1"/>
    <col min="13327" max="13564" width="9.140625" style="34"/>
    <col min="13565" max="13565" width="26.5703125" style="34" customWidth="1"/>
    <col min="13566" max="13566" width="13.42578125" style="34" customWidth="1"/>
    <col min="13567" max="13567" width="12.28515625" style="34" customWidth="1"/>
    <col min="13568" max="13569" width="12.85546875" style="34" customWidth="1"/>
    <col min="13570" max="13570" width="10.5703125" style="34" customWidth="1"/>
    <col min="13571" max="13572" width="10.42578125" style="34" customWidth="1"/>
    <col min="13573" max="13573" width="12.42578125" style="34" customWidth="1"/>
    <col min="13574" max="13574" width="10" style="34" customWidth="1"/>
    <col min="13575" max="13575" width="10.28515625" style="34" customWidth="1"/>
    <col min="13576" max="13576" width="11.28515625" style="34" customWidth="1"/>
    <col min="13577" max="13577" width="10.7109375" style="34" customWidth="1"/>
    <col min="13578" max="13578" width="11" style="34" customWidth="1"/>
    <col min="13579" max="13579" width="11.85546875" style="34" customWidth="1"/>
    <col min="13580" max="13580" width="12.85546875" style="34" customWidth="1"/>
    <col min="13581" max="13581" width="11" style="34" customWidth="1"/>
    <col min="13582" max="13582" width="11.85546875" style="34" customWidth="1"/>
    <col min="13583" max="13820" width="9.140625" style="34"/>
    <col min="13821" max="13821" width="26.5703125" style="34" customWidth="1"/>
    <col min="13822" max="13822" width="13.42578125" style="34" customWidth="1"/>
    <col min="13823" max="13823" width="12.28515625" style="34" customWidth="1"/>
    <col min="13824" max="13825" width="12.85546875" style="34" customWidth="1"/>
    <col min="13826" max="13826" width="10.5703125" style="34" customWidth="1"/>
    <col min="13827" max="13828" width="10.42578125" style="34" customWidth="1"/>
    <col min="13829" max="13829" width="12.42578125" style="34" customWidth="1"/>
    <col min="13830" max="13830" width="10" style="34" customWidth="1"/>
    <col min="13831" max="13831" width="10.28515625" style="34" customWidth="1"/>
    <col min="13832" max="13832" width="11.28515625" style="34" customWidth="1"/>
    <col min="13833" max="13833" width="10.7109375" style="34" customWidth="1"/>
    <col min="13834" max="13834" width="11" style="34" customWidth="1"/>
    <col min="13835" max="13835" width="11.85546875" style="34" customWidth="1"/>
    <col min="13836" max="13836" width="12.85546875" style="34" customWidth="1"/>
    <col min="13837" max="13837" width="11" style="34" customWidth="1"/>
    <col min="13838" max="13838" width="11.85546875" style="34" customWidth="1"/>
    <col min="13839" max="14076" width="9.140625" style="34"/>
    <col min="14077" max="14077" width="26.5703125" style="34" customWidth="1"/>
    <col min="14078" max="14078" width="13.42578125" style="34" customWidth="1"/>
    <col min="14079" max="14079" width="12.28515625" style="34" customWidth="1"/>
    <col min="14080" max="14081" width="12.85546875" style="34" customWidth="1"/>
    <col min="14082" max="14082" width="10.5703125" style="34" customWidth="1"/>
    <col min="14083" max="14084" width="10.42578125" style="34" customWidth="1"/>
    <col min="14085" max="14085" width="12.42578125" style="34" customWidth="1"/>
    <col min="14086" max="14086" width="10" style="34" customWidth="1"/>
    <col min="14087" max="14087" width="10.28515625" style="34" customWidth="1"/>
    <col min="14088" max="14088" width="11.28515625" style="34" customWidth="1"/>
    <col min="14089" max="14089" width="10.7109375" style="34" customWidth="1"/>
    <col min="14090" max="14090" width="11" style="34" customWidth="1"/>
    <col min="14091" max="14091" width="11.85546875" style="34" customWidth="1"/>
    <col min="14092" max="14092" width="12.85546875" style="34" customWidth="1"/>
    <col min="14093" max="14093" width="11" style="34" customWidth="1"/>
    <col min="14094" max="14094" width="11.85546875" style="34" customWidth="1"/>
    <col min="14095" max="14332" width="9.140625" style="34"/>
    <col min="14333" max="14333" width="26.5703125" style="34" customWidth="1"/>
    <col min="14334" max="14334" width="13.42578125" style="34" customWidth="1"/>
    <col min="14335" max="14335" width="12.28515625" style="34" customWidth="1"/>
    <col min="14336" max="14337" width="12.85546875" style="34" customWidth="1"/>
    <col min="14338" max="14338" width="10.5703125" style="34" customWidth="1"/>
    <col min="14339" max="14340" width="10.42578125" style="34" customWidth="1"/>
    <col min="14341" max="14341" width="12.42578125" style="34" customWidth="1"/>
    <col min="14342" max="14342" width="10" style="34" customWidth="1"/>
    <col min="14343" max="14343" width="10.28515625" style="34" customWidth="1"/>
    <col min="14344" max="14344" width="11.28515625" style="34" customWidth="1"/>
    <col min="14345" max="14345" width="10.7109375" style="34" customWidth="1"/>
    <col min="14346" max="14346" width="11" style="34" customWidth="1"/>
    <col min="14347" max="14347" width="11.85546875" style="34" customWidth="1"/>
    <col min="14348" max="14348" width="12.85546875" style="34" customWidth="1"/>
    <col min="14349" max="14349" width="11" style="34" customWidth="1"/>
    <col min="14350" max="14350" width="11.85546875" style="34" customWidth="1"/>
    <col min="14351" max="14588" width="9.140625" style="34"/>
    <col min="14589" max="14589" width="26.5703125" style="34" customWidth="1"/>
    <col min="14590" max="14590" width="13.42578125" style="34" customWidth="1"/>
    <col min="14591" max="14591" width="12.28515625" style="34" customWidth="1"/>
    <col min="14592" max="14593" width="12.85546875" style="34" customWidth="1"/>
    <col min="14594" max="14594" width="10.5703125" style="34" customWidth="1"/>
    <col min="14595" max="14596" width="10.42578125" style="34" customWidth="1"/>
    <col min="14597" max="14597" width="12.42578125" style="34" customWidth="1"/>
    <col min="14598" max="14598" width="10" style="34" customWidth="1"/>
    <col min="14599" max="14599" width="10.28515625" style="34" customWidth="1"/>
    <col min="14600" max="14600" width="11.28515625" style="34" customWidth="1"/>
    <col min="14601" max="14601" width="10.7109375" style="34" customWidth="1"/>
    <col min="14602" max="14602" width="11" style="34" customWidth="1"/>
    <col min="14603" max="14603" width="11.85546875" style="34" customWidth="1"/>
    <col min="14604" max="14604" width="12.85546875" style="34" customWidth="1"/>
    <col min="14605" max="14605" width="11" style="34" customWidth="1"/>
    <col min="14606" max="14606" width="11.85546875" style="34" customWidth="1"/>
    <col min="14607" max="14844" width="9.140625" style="34"/>
    <col min="14845" max="14845" width="26.5703125" style="34" customWidth="1"/>
    <col min="14846" max="14846" width="13.42578125" style="34" customWidth="1"/>
    <col min="14847" max="14847" width="12.28515625" style="34" customWidth="1"/>
    <col min="14848" max="14849" width="12.85546875" style="34" customWidth="1"/>
    <col min="14850" max="14850" width="10.5703125" style="34" customWidth="1"/>
    <col min="14851" max="14852" width="10.42578125" style="34" customWidth="1"/>
    <col min="14853" max="14853" width="12.42578125" style="34" customWidth="1"/>
    <col min="14854" max="14854" width="10" style="34" customWidth="1"/>
    <col min="14855" max="14855" width="10.28515625" style="34" customWidth="1"/>
    <col min="14856" max="14856" width="11.28515625" style="34" customWidth="1"/>
    <col min="14857" max="14857" width="10.7109375" style="34" customWidth="1"/>
    <col min="14858" max="14858" width="11" style="34" customWidth="1"/>
    <col min="14859" max="14859" width="11.85546875" style="34" customWidth="1"/>
    <col min="14860" max="14860" width="12.85546875" style="34" customWidth="1"/>
    <col min="14861" max="14861" width="11" style="34" customWidth="1"/>
    <col min="14862" max="14862" width="11.85546875" style="34" customWidth="1"/>
    <col min="14863" max="15100" width="9.140625" style="34"/>
    <col min="15101" max="15101" width="26.5703125" style="34" customWidth="1"/>
    <col min="15102" max="15102" width="13.42578125" style="34" customWidth="1"/>
    <col min="15103" max="15103" width="12.28515625" style="34" customWidth="1"/>
    <col min="15104" max="15105" width="12.85546875" style="34" customWidth="1"/>
    <col min="15106" max="15106" width="10.5703125" style="34" customWidth="1"/>
    <col min="15107" max="15108" width="10.42578125" style="34" customWidth="1"/>
    <col min="15109" max="15109" width="12.42578125" style="34" customWidth="1"/>
    <col min="15110" max="15110" width="10" style="34" customWidth="1"/>
    <col min="15111" max="15111" width="10.28515625" style="34" customWidth="1"/>
    <col min="15112" max="15112" width="11.28515625" style="34" customWidth="1"/>
    <col min="15113" max="15113" width="10.7109375" style="34" customWidth="1"/>
    <col min="15114" max="15114" width="11" style="34" customWidth="1"/>
    <col min="15115" max="15115" width="11.85546875" style="34" customWidth="1"/>
    <col min="15116" max="15116" width="12.85546875" style="34" customWidth="1"/>
    <col min="15117" max="15117" width="11" style="34" customWidth="1"/>
    <col min="15118" max="15118" width="11.85546875" style="34" customWidth="1"/>
    <col min="15119" max="15356" width="9.140625" style="34"/>
    <col min="15357" max="15357" width="26.5703125" style="34" customWidth="1"/>
    <col min="15358" max="15358" width="13.42578125" style="34" customWidth="1"/>
    <col min="15359" max="15359" width="12.28515625" style="34" customWidth="1"/>
    <col min="15360" max="15361" width="12.85546875" style="34" customWidth="1"/>
    <col min="15362" max="15362" width="10.5703125" style="34" customWidth="1"/>
    <col min="15363" max="15364" width="10.42578125" style="34" customWidth="1"/>
    <col min="15365" max="15365" width="12.42578125" style="34" customWidth="1"/>
    <col min="15366" max="15366" width="10" style="34" customWidth="1"/>
    <col min="15367" max="15367" width="10.28515625" style="34" customWidth="1"/>
    <col min="15368" max="15368" width="11.28515625" style="34" customWidth="1"/>
    <col min="15369" max="15369" width="10.7109375" style="34" customWidth="1"/>
    <col min="15370" max="15370" width="11" style="34" customWidth="1"/>
    <col min="15371" max="15371" width="11.85546875" style="34" customWidth="1"/>
    <col min="15372" max="15372" width="12.85546875" style="34" customWidth="1"/>
    <col min="15373" max="15373" width="11" style="34" customWidth="1"/>
    <col min="15374" max="15374" width="11.85546875" style="34" customWidth="1"/>
    <col min="15375" max="15612" width="9.140625" style="34"/>
    <col min="15613" max="15613" width="26.5703125" style="34" customWidth="1"/>
    <col min="15614" max="15614" width="13.42578125" style="34" customWidth="1"/>
    <col min="15615" max="15615" width="12.28515625" style="34" customWidth="1"/>
    <col min="15616" max="15617" width="12.85546875" style="34" customWidth="1"/>
    <col min="15618" max="15618" width="10.5703125" style="34" customWidth="1"/>
    <col min="15619" max="15620" width="10.42578125" style="34" customWidth="1"/>
    <col min="15621" max="15621" width="12.42578125" style="34" customWidth="1"/>
    <col min="15622" max="15622" width="10" style="34" customWidth="1"/>
    <col min="15623" max="15623" width="10.28515625" style="34" customWidth="1"/>
    <col min="15624" max="15624" width="11.28515625" style="34" customWidth="1"/>
    <col min="15625" max="15625" width="10.7109375" style="34" customWidth="1"/>
    <col min="15626" max="15626" width="11" style="34" customWidth="1"/>
    <col min="15627" max="15627" width="11.85546875" style="34" customWidth="1"/>
    <col min="15628" max="15628" width="12.85546875" style="34" customWidth="1"/>
    <col min="15629" max="15629" width="11" style="34" customWidth="1"/>
    <col min="15630" max="15630" width="11.85546875" style="34" customWidth="1"/>
    <col min="15631" max="15868" width="9.140625" style="34"/>
    <col min="15869" max="15869" width="26.5703125" style="34" customWidth="1"/>
    <col min="15870" max="15870" width="13.42578125" style="34" customWidth="1"/>
    <col min="15871" max="15871" width="12.28515625" style="34" customWidth="1"/>
    <col min="15872" max="15873" width="12.85546875" style="34" customWidth="1"/>
    <col min="15874" max="15874" width="10.5703125" style="34" customWidth="1"/>
    <col min="15875" max="15876" width="10.42578125" style="34" customWidth="1"/>
    <col min="15877" max="15877" width="12.42578125" style="34" customWidth="1"/>
    <col min="15878" max="15878" width="10" style="34" customWidth="1"/>
    <col min="15879" max="15879" width="10.28515625" style="34" customWidth="1"/>
    <col min="15880" max="15880" width="11.28515625" style="34" customWidth="1"/>
    <col min="15881" max="15881" width="10.7109375" style="34" customWidth="1"/>
    <col min="15882" max="15882" width="11" style="34" customWidth="1"/>
    <col min="15883" max="15883" width="11.85546875" style="34" customWidth="1"/>
    <col min="15884" max="15884" width="12.85546875" style="34" customWidth="1"/>
    <col min="15885" max="15885" width="11" style="34" customWidth="1"/>
    <col min="15886" max="15886" width="11.85546875" style="34" customWidth="1"/>
    <col min="15887" max="16124" width="9.140625" style="34"/>
    <col min="16125" max="16125" width="26.5703125" style="34" customWidth="1"/>
    <col min="16126" max="16126" width="13.42578125" style="34" customWidth="1"/>
    <col min="16127" max="16127" width="12.28515625" style="34" customWidth="1"/>
    <col min="16128" max="16129" width="12.85546875" style="34" customWidth="1"/>
    <col min="16130" max="16130" width="10.5703125" style="34" customWidth="1"/>
    <col min="16131" max="16132" width="10.42578125" style="34" customWidth="1"/>
    <col min="16133" max="16133" width="12.42578125" style="34" customWidth="1"/>
    <col min="16134" max="16134" width="10" style="34" customWidth="1"/>
    <col min="16135" max="16135" width="10.28515625" style="34" customWidth="1"/>
    <col min="16136" max="16136" width="11.28515625" style="34" customWidth="1"/>
    <col min="16137" max="16137" width="10.7109375" style="34" customWidth="1"/>
    <col min="16138" max="16138" width="11" style="34" customWidth="1"/>
    <col min="16139" max="16139" width="11.85546875" style="34" customWidth="1"/>
    <col min="16140" max="16140" width="12.85546875" style="34" customWidth="1"/>
    <col min="16141" max="16141" width="11" style="34" customWidth="1"/>
    <col min="16142" max="16142" width="11.85546875" style="34" customWidth="1"/>
    <col min="16143" max="16384" width="9.140625" style="34"/>
  </cols>
  <sheetData>
    <row r="1" spans="1:14" ht="30.75" customHeight="1">
      <c r="A1" s="75" t="s">
        <v>84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74.25" customHeight="1">
      <c r="A3" s="73" t="s">
        <v>86</v>
      </c>
      <c r="B3" s="71" t="s">
        <v>14</v>
      </c>
      <c r="C3" s="52" t="s">
        <v>57</v>
      </c>
      <c r="D3" s="52" t="s">
        <v>58</v>
      </c>
      <c r="E3" s="52" t="s">
        <v>32</v>
      </c>
      <c r="F3" s="52" t="s">
        <v>59</v>
      </c>
      <c r="G3" s="52" t="s">
        <v>60</v>
      </c>
      <c r="H3" s="52" t="s">
        <v>15</v>
      </c>
      <c r="I3" s="52" t="s">
        <v>24</v>
      </c>
      <c r="J3" s="52" t="s">
        <v>61</v>
      </c>
      <c r="K3" s="52" t="s">
        <v>40</v>
      </c>
      <c r="L3" s="52" t="s">
        <v>62</v>
      </c>
      <c r="M3" s="52" t="s">
        <v>63</v>
      </c>
      <c r="N3" s="52" t="s">
        <v>88</v>
      </c>
    </row>
    <row r="4" spans="1:14" ht="21" customHeight="1">
      <c r="A4" s="74"/>
      <c r="B4" s="72"/>
      <c r="C4" s="53">
        <v>4500</v>
      </c>
      <c r="D4" s="53">
        <v>5002</v>
      </c>
      <c r="E4" s="53">
        <v>5005</v>
      </c>
      <c r="F4" s="54">
        <v>506</v>
      </c>
      <c r="G4" s="54">
        <v>5500</v>
      </c>
      <c r="H4" s="54">
        <v>5503</v>
      </c>
      <c r="I4" s="54">
        <v>5504</v>
      </c>
      <c r="J4" s="54">
        <v>5511</v>
      </c>
      <c r="K4" s="54">
        <v>5514</v>
      </c>
      <c r="L4" s="54">
        <v>5515</v>
      </c>
      <c r="M4" s="54">
        <v>5524</v>
      </c>
      <c r="N4" s="54">
        <v>5525</v>
      </c>
    </row>
    <row r="5" spans="1:14" ht="21" customHeight="1">
      <c r="A5" s="50" t="s">
        <v>87</v>
      </c>
      <c r="B5" s="42">
        <f t="shared" ref="B5:B43" si="0">SUM(C5:N5)</f>
        <v>173763</v>
      </c>
      <c r="C5" s="55">
        <f t="shared" ref="C5:N5" si="1">SUM(C6,C20,C35,C38,C42)</f>
        <v>25321</v>
      </c>
      <c r="D5" s="55">
        <f t="shared" si="1"/>
        <v>-130</v>
      </c>
      <c r="E5" s="55">
        <f t="shared" si="1"/>
        <v>1050</v>
      </c>
      <c r="F5" s="55">
        <f t="shared" si="1"/>
        <v>311</v>
      </c>
      <c r="G5" s="55">
        <f t="shared" si="1"/>
        <v>6313</v>
      </c>
      <c r="H5" s="55">
        <f t="shared" si="1"/>
        <v>18811</v>
      </c>
      <c r="I5" s="55">
        <f t="shared" si="1"/>
        <v>2579</v>
      </c>
      <c r="J5" s="55">
        <f t="shared" si="1"/>
        <v>1862</v>
      </c>
      <c r="K5" s="55">
        <f t="shared" si="1"/>
        <v>26</v>
      </c>
      <c r="L5" s="55">
        <f t="shared" si="1"/>
        <v>3243</v>
      </c>
      <c r="M5" s="55">
        <f t="shared" si="1"/>
        <v>9451</v>
      </c>
      <c r="N5" s="55">
        <f t="shared" si="1"/>
        <v>104926</v>
      </c>
    </row>
    <row r="6" spans="1:14" s="40" customFormat="1" ht="28.5" customHeight="1">
      <c r="A6" s="51" t="s">
        <v>85</v>
      </c>
      <c r="B6" s="44">
        <f t="shared" si="0"/>
        <v>14108</v>
      </c>
      <c r="C6" s="44">
        <f>SUM(C7:C19)</f>
        <v>0</v>
      </c>
      <c r="D6" s="44">
        <f t="shared" ref="D6:E6" si="2">SUM(D7:D19)</f>
        <v>0</v>
      </c>
      <c r="E6" s="44">
        <f t="shared" si="2"/>
        <v>0</v>
      </c>
      <c r="F6" s="44">
        <f t="shared" ref="F6:N6" si="3">SUM(F7:F19)</f>
        <v>0</v>
      </c>
      <c r="G6" s="44">
        <f t="shared" si="3"/>
        <v>2513</v>
      </c>
      <c r="H6" s="44">
        <f t="shared" si="3"/>
        <v>2115</v>
      </c>
      <c r="I6" s="44">
        <f t="shared" si="3"/>
        <v>693</v>
      </c>
      <c r="J6" s="44">
        <f t="shared" si="3"/>
        <v>615</v>
      </c>
      <c r="K6" s="44">
        <f t="shared" si="3"/>
        <v>0</v>
      </c>
      <c r="L6" s="44">
        <f t="shared" si="3"/>
        <v>1609</v>
      </c>
      <c r="M6" s="44">
        <f t="shared" si="3"/>
        <v>3808</v>
      </c>
      <c r="N6" s="44">
        <f t="shared" si="3"/>
        <v>2755</v>
      </c>
    </row>
    <row r="7" spans="1:14">
      <c r="A7" s="43" t="s">
        <v>64</v>
      </c>
      <c r="B7" s="44">
        <f t="shared" si="0"/>
        <v>175</v>
      </c>
      <c r="C7" s="45"/>
      <c r="D7" s="46"/>
      <c r="E7" s="46"/>
      <c r="F7" s="46"/>
      <c r="G7" s="46"/>
      <c r="H7" s="46"/>
      <c r="I7" s="46"/>
      <c r="J7" s="46"/>
      <c r="K7" s="46"/>
      <c r="L7" s="46">
        <v>175</v>
      </c>
      <c r="M7" s="46"/>
      <c r="N7" s="46"/>
    </row>
    <row r="8" spans="1:14">
      <c r="A8" s="43" t="s">
        <v>65</v>
      </c>
      <c r="B8" s="44">
        <f t="shared" si="0"/>
        <v>1560</v>
      </c>
      <c r="C8" s="45"/>
      <c r="D8" s="46"/>
      <c r="E8" s="46"/>
      <c r="F8" s="46"/>
      <c r="G8" s="46"/>
      <c r="H8" s="46"/>
      <c r="I8" s="46"/>
      <c r="J8" s="46"/>
      <c r="K8" s="46"/>
      <c r="L8" s="46"/>
      <c r="M8" s="46">
        <v>1560</v>
      </c>
      <c r="N8" s="46"/>
    </row>
    <row r="9" spans="1:14">
      <c r="A9" s="43" t="s">
        <v>66</v>
      </c>
      <c r="B9" s="44">
        <f t="shared" si="0"/>
        <v>4128</v>
      </c>
      <c r="C9" s="45"/>
      <c r="D9" s="46"/>
      <c r="E9" s="46"/>
      <c r="F9" s="46"/>
      <c r="G9" s="46">
        <v>2013</v>
      </c>
      <c r="H9" s="46">
        <v>2115</v>
      </c>
      <c r="I9" s="46"/>
      <c r="J9" s="46"/>
      <c r="K9" s="46"/>
      <c r="L9" s="46"/>
      <c r="M9" s="46"/>
      <c r="N9" s="46"/>
    </row>
    <row r="10" spans="1:14">
      <c r="A10" s="43" t="s">
        <v>67</v>
      </c>
      <c r="B10" s="44">
        <f t="shared" si="0"/>
        <v>357</v>
      </c>
      <c r="C10" s="45"/>
      <c r="D10" s="46"/>
      <c r="E10" s="46"/>
      <c r="F10" s="46"/>
      <c r="G10" s="46"/>
      <c r="H10" s="46"/>
      <c r="I10" s="46">
        <v>357</v>
      </c>
      <c r="J10" s="46"/>
      <c r="K10" s="46"/>
      <c r="L10" s="46"/>
      <c r="M10" s="46"/>
      <c r="N10" s="46"/>
    </row>
    <row r="11" spans="1:14">
      <c r="A11" s="43" t="s">
        <v>68</v>
      </c>
      <c r="B11" s="44">
        <f t="shared" si="0"/>
        <v>2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>
        <v>2</v>
      </c>
      <c r="N11" s="46"/>
    </row>
    <row r="12" spans="1:14">
      <c r="A12" s="43" t="s">
        <v>69</v>
      </c>
      <c r="B12" s="44">
        <f t="shared" si="0"/>
        <v>1385</v>
      </c>
      <c r="C12" s="45"/>
      <c r="D12" s="46"/>
      <c r="E12" s="46"/>
      <c r="F12" s="46"/>
      <c r="G12" s="46"/>
      <c r="H12" s="46"/>
      <c r="I12" s="46">
        <v>187</v>
      </c>
      <c r="J12" s="46"/>
      <c r="K12" s="46"/>
      <c r="L12" s="46">
        <v>1192</v>
      </c>
      <c r="M12" s="46"/>
      <c r="N12" s="46">
        <v>6</v>
      </c>
    </row>
    <row r="13" spans="1:14">
      <c r="A13" s="43" t="s">
        <v>70</v>
      </c>
      <c r="B13" s="44">
        <f t="shared" si="0"/>
        <v>54</v>
      </c>
      <c r="C13" s="45"/>
      <c r="D13" s="46"/>
      <c r="E13" s="46"/>
      <c r="F13" s="46"/>
      <c r="G13" s="46"/>
      <c r="H13" s="46"/>
      <c r="I13" s="46">
        <v>54</v>
      </c>
      <c r="J13" s="46"/>
      <c r="K13" s="46"/>
      <c r="L13" s="46"/>
      <c r="M13" s="46"/>
      <c r="N13" s="46"/>
    </row>
    <row r="14" spans="1:14">
      <c r="A14" s="43" t="s">
        <v>71</v>
      </c>
      <c r="B14" s="44">
        <f t="shared" si="0"/>
        <v>143</v>
      </c>
      <c r="C14" s="45"/>
      <c r="D14" s="46"/>
      <c r="E14" s="46"/>
      <c r="F14" s="46"/>
      <c r="G14" s="46"/>
      <c r="H14" s="46"/>
      <c r="I14" s="46"/>
      <c r="J14" s="46"/>
      <c r="K14" s="46"/>
      <c r="L14" s="46">
        <v>143</v>
      </c>
      <c r="M14" s="46"/>
      <c r="N14" s="46"/>
    </row>
    <row r="15" spans="1:14">
      <c r="A15" s="43" t="s">
        <v>72</v>
      </c>
      <c r="B15" s="44">
        <f t="shared" si="0"/>
        <v>3724</v>
      </c>
      <c r="C15" s="45"/>
      <c r="D15" s="46"/>
      <c r="E15" s="46"/>
      <c r="F15" s="46"/>
      <c r="G15" s="46">
        <v>500</v>
      </c>
      <c r="H15" s="46"/>
      <c r="I15" s="46"/>
      <c r="J15" s="46">
        <v>475</v>
      </c>
      <c r="K15" s="46"/>
      <c r="L15" s="46"/>
      <c r="M15" s="46"/>
      <c r="N15" s="46">
        <v>2749</v>
      </c>
    </row>
    <row r="16" spans="1:14">
      <c r="A16" s="43" t="s">
        <v>73</v>
      </c>
      <c r="B16" s="44">
        <f t="shared" si="0"/>
        <v>99</v>
      </c>
      <c r="C16" s="45"/>
      <c r="D16" s="46"/>
      <c r="E16" s="46"/>
      <c r="F16" s="46"/>
      <c r="G16" s="46"/>
      <c r="H16" s="46"/>
      <c r="I16" s="46"/>
      <c r="J16" s="46"/>
      <c r="K16" s="46"/>
      <c r="L16" s="46">
        <v>99</v>
      </c>
      <c r="M16" s="46"/>
      <c r="N16" s="46"/>
    </row>
    <row r="17" spans="1:14">
      <c r="A17" s="43" t="s">
        <v>74</v>
      </c>
      <c r="B17" s="44">
        <f t="shared" si="0"/>
        <v>2246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>
        <v>2246</v>
      </c>
      <c r="N17" s="46"/>
    </row>
    <row r="18" spans="1:14">
      <c r="A18" s="43" t="s">
        <v>75</v>
      </c>
      <c r="B18" s="44">
        <f t="shared" si="0"/>
        <v>140</v>
      </c>
      <c r="C18" s="45"/>
      <c r="D18" s="46"/>
      <c r="E18" s="46"/>
      <c r="F18" s="46"/>
      <c r="G18" s="46"/>
      <c r="H18" s="46"/>
      <c r="I18" s="46"/>
      <c r="J18" s="46">
        <v>140</v>
      </c>
      <c r="K18" s="46"/>
      <c r="L18" s="46"/>
      <c r="M18" s="46"/>
      <c r="N18" s="46"/>
    </row>
    <row r="19" spans="1:14">
      <c r="A19" s="43" t="s">
        <v>76</v>
      </c>
      <c r="B19" s="44">
        <f t="shared" si="0"/>
        <v>95</v>
      </c>
      <c r="C19" s="45"/>
      <c r="D19" s="46"/>
      <c r="E19" s="46"/>
      <c r="F19" s="46"/>
      <c r="G19" s="46"/>
      <c r="H19" s="46"/>
      <c r="I19" s="46">
        <v>95</v>
      </c>
      <c r="J19" s="46"/>
      <c r="K19" s="46"/>
      <c r="L19" s="46"/>
      <c r="M19" s="46"/>
      <c r="N19" s="46"/>
    </row>
    <row r="20" spans="1:14" ht="29.25">
      <c r="A20" s="47" t="s">
        <v>81</v>
      </c>
      <c r="B20" s="44">
        <f t="shared" si="0"/>
        <v>79467</v>
      </c>
      <c r="C20" s="59">
        <f>SUM(C21:C34)</f>
        <v>25321</v>
      </c>
      <c r="D20" s="59">
        <f t="shared" ref="D20:N20" si="4">SUM(D21:D34)</f>
        <v>-130</v>
      </c>
      <c r="E20" s="59">
        <f t="shared" si="4"/>
        <v>0</v>
      </c>
      <c r="F20" s="59">
        <f t="shared" si="4"/>
        <v>-46</v>
      </c>
      <c r="G20" s="59">
        <f t="shared" si="4"/>
        <v>2534</v>
      </c>
      <c r="H20" s="59">
        <f t="shared" si="4"/>
        <v>16696</v>
      </c>
      <c r="I20" s="59">
        <f t="shared" si="4"/>
        <v>1000</v>
      </c>
      <c r="J20" s="59">
        <f t="shared" si="4"/>
        <v>1088</v>
      </c>
      <c r="K20" s="59">
        <f t="shared" si="4"/>
        <v>26</v>
      </c>
      <c r="L20" s="59">
        <f t="shared" si="4"/>
        <v>1634</v>
      </c>
      <c r="M20" s="59">
        <f t="shared" si="4"/>
        <v>5643</v>
      </c>
      <c r="N20" s="59">
        <f t="shared" si="4"/>
        <v>25701</v>
      </c>
    </row>
    <row r="21" spans="1:14">
      <c r="A21" s="48" t="s">
        <v>77</v>
      </c>
      <c r="B21" s="44">
        <f t="shared" si="0"/>
        <v>2564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>
        <v>2564</v>
      </c>
    </row>
    <row r="22" spans="1:14">
      <c r="A22" s="48" t="s">
        <v>44</v>
      </c>
      <c r="B22" s="44">
        <f t="shared" si="0"/>
        <v>901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>
        <v>901</v>
      </c>
    </row>
    <row r="23" spans="1:14">
      <c r="A23" s="48" t="s">
        <v>44</v>
      </c>
      <c r="B23" s="44">
        <f t="shared" si="0"/>
        <v>-1129</v>
      </c>
      <c r="C23" s="60"/>
      <c r="D23" s="60">
        <v>-800</v>
      </c>
      <c r="E23" s="60"/>
      <c r="F23" s="60">
        <v>-273</v>
      </c>
      <c r="G23" s="60"/>
      <c r="H23" s="60"/>
      <c r="I23" s="60"/>
      <c r="J23" s="60"/>
      <c r="K23" s="60"/>
      <c r="L23" s="60"/>
      <c r="M23" s="60">
        <v>-56</v>
      </c>
      <c r="N23" s="60"/>
    </row>
    <row r="24" spans="1:14">
      <c r="A24" s="48" t="s">
        <v>46</v>
      </c>
      <c r="B24" s="44">
        <f t="shared" si="0"/>
        <v>1455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>
        <v>1455</v>
      </c>
    </row>
    <row r="25" spans="1:14">
      <c r="A25" s="48" t="s">
        <v>45</v>
      </c>
      <c r="B25" s="44">
        <f t="shared" si="0"/>
        <v>2760</v>
      </c>
      <c r="C25" s="60"/>
      <c r="D25" s="60"/>
      <c r="E25" s="60"/>
      <c r="F25" s="60"/>
      <c r="G25" s="60"/>
      <c r="H25" s="60"/>
      <c r="I25" s="60"/>
      <c r="J25" s="60"/>
      <c r="K25" s="60"/>
      <c r="L25" s="60">
        <v>905</v>
      </c>
      <c r="M25" s="60">
        <v>1120</v>
      </c>
      <c r="N25" s="60">
        <v>735</v>
      </c>
    </row>
    <row r="26" spans="1:14">
      <c r="A26" s="48" t="s">
        <v>41</v>
      </c>
      <c r="B26" s="44">
        <f t="shared" si="0"/>
        <v>1908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>
        <v>1908</v>
      </c>
    </row>
    <row r="27" spans="1:14">
      <c r="A27" s="48" t="s">
        <v>47</v>
      </c>
      <c r="B27" s="44">
        <f t="shared" si="0"/>
        <v>855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>
        <v>855</v>
      </c>
    </row>
    <row r="28" spans="1:14">
      <c r="A28" s="48" t="s">
        <v>42</v>
      </c>
      <c r="B28" s="44">
        <f t="shared" si="0"/>
        <v>4640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>
        <v>4640</v>
      </c>
    </row>
    <row r="29" spans="1:14">
      <c r="A29" s="48" t="s">
        <v>48</v>
      </c>
      <c r="B29" s="44">
        <f t="shared" si="0"/>
        <v>5559</v>
      </c>
      <c r="C29" s="60"/>
      <c r="D29" s="60"/>
      <c r="E29" s="60"/>
      <c r="F29" s="60"/>
      <c r="G29" s="60">
        <v>34</v>
      </c>
      <c r="H29" s="60">
        <v>3680</v>
      </c>
      <c r="I29" s="60"/>
      <c r="J29" s="60"/>
      <c r="K29" s="60"/>
      <c r="L29" s="60"/>
      <c r="M29" s="60"/>
      <c r="N29" s="60">
        <v>1845</v>
      </c>
    </row>
    <row r="30" spans="1:14">
      <c r="A30" s="48" t="s">
        <v>78</v>
      </c>
      <c r="B30" s="44">
        <f t="shared" si="0"/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>
      <c r="A31" s="48" t="s">
        <v>18</v>
      </c>
      <c r="B31" s="44">
        <f t="shared" si="0"/>
        <v>6088</v>
      </c>
      <c r="C31" s="60"/>
      <c r="D31" s="60"/>
      <c r="E31" s="60"/>
      <c r="F31" s="60"/>
      <c r="G31" s="60"/>
      <c r="H31" s="60"/>
      <c r="I31" s="60">
        <v>1000</v>
      </c>
      <c r="J31" s="60">
        <v>1088</v>
      </c>
      <c r="K31" s="60"/>
      <c r="L31" s="60"/>
      <c r="M31" s="60">
        <v>4000</v>
      </c>
      <c r="N31" s="60"/>
    </row>
    <row r="32" spans="1:14">
      <c r="A32" s="48" t="s">
        <v>43</v>
      </c>
      <c r="B32" s="44">
        <f t="shared" si="0"/>
        <v>50721</v>
      </c>
      <c r="C32" s="60">
        <v>25321</v>
      </c>
      <c r="D32" s="62">
        <v>670</v>
      </c>
      <c r="E32" s="61"/>
      <c r="F32" s="60">
        <v>227</v>
      </c>
      <c r="G32" s="60">
        <v>2500</v>
      </c>
      <c r="H32" s="60">
        <v>13016</v>
      </c>
      <c r="I32" s="60"/>
      <c r="J32" s="60"/>
      <c r="K32" s="60">
        <v>26</v>
      </c>
      <c r="L32" s="60"/>
      <c r="M32" s="60">
        <v>579</v>
      </c>
      <c r="N32" s="60">
        <v>8382</v>
      </c>
    </row>
    <row r="33" spans="1:14">
      <c r="A33" s="48" t="s">
        <v>26</v>
      </c>
      <c r="B33" s="44">
        <f t="shared" si="0"/>
        <v>962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>
        <v>962</v>
      </c>
    </row>
    <row r="34" spans="1:14">
      <c r="A34" s="48" t="s">
        <v>79</v>
      </c>
      <c r="B34" s="44">
        <f t="shared" si="0"/>
        <v>2183</v>
      </c>
      <c r="C34" s="60"/>
      <c r="D34" s="60"/>
      <c r="E34" s="60"/>
      <c r="F34" s="60"/>
      <c r="G34" s="60"/>
      <c r="H34" s="60"/>
      <c r="I34" s="60"/>
      <c r="J34" s="60"/>
      <c r="K34" s="60"/>
      <c r="L34" s="60">
        <v>729</v>
      </c>
      <c r="M34" s="60"/>
      <c r="N34" s="60">
        <v>1454</v>
      </c>
    </row>
    <row r="35" spans="1:14" ht="29.25">
      <c r="A35" s="49" t="s">
        <v>82</v>
      </c>
      <c r="B35" s="44">
        <f t="shared" si="0"/>
        <v>6107</v>
      </c>
      <c r="C35" s="59">
        <f>SUM(C36:C37)</f>
        <v>0</v>
      </c>
      <c r="D35" s="59">
        <f t="shared" ref="D35:N35" si="5">SUM(D36:D37)</f>
        <v>0</v>
      </c>
      <c r="E35" s="59">
        <f t="shared" si="5"/>
        <v>1050</v>
      </c>
      <c r="F35" s="59">
        <f t="shared" si="5"/>
        <v>357</v>
      </c>
      <c r="G35" s="59">
        <f t="shared" si="5"/>
        <v>1266</v>
      </c>
      <c r="H35" s="59">
        <f t="shared" si="5"/>
        <v>0</v>
      </c>
      <c r="I35" s="59">
        <f t="shared" si="5"/>
        <v>0</v>
      </c>
      <c r="J35" s="59">
        <f t="shared" si="5"/>
        <v>0</v>
      </c>
      <c r="K35" s="59">
        <f t="shared" si="5"/>
        <v>0</v>
      </c>
      <c r="L35" s="59">
        <f t="shared" si="5"/>
        <v>0</v>
      </c>
      <c r="M35" s="59">
        <f t="shared" si="5"/>
        <v>0</v>
      </c>
      <c r="N35" s="59">
        <f t="shared" si="5"/>
        <v>3434</v>
      </c>
    </row>
    <row r="36" spans="1:14">
      <c r="A36" s="48" t="s">
        <v>80</v>
      </c>
      <c r="B36" s="44">
        <f t="shared" si="0"/>
        <v>1059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>
        <v>1059</v>
      </c>
    </row>
    <row r="37" spans="1:14">
      <c r="A37" s="56" t="s">
        <v>27</v>
      </c>
      <c r="B37" s="44">
        <f t="shared" si="0"/>
        <v>5048</v>
      </c>
      <c r="C37" s="60"/>
      <c r="D37" s="60"/>
      <c r="E37" s="60">
        <v>1050</v>
      </c>
      <c r="F37" s="60">
        <v>357</v>
      </c>
      <c r="G37" s="60">
        <v>1266</v>
      </c>
      <c r="H37" s="60"/>
      <c r="I37" s="60"/>
      <c r="J37" s="60"/>
      <c r="K37" s="60"/>
      <c r="L37" s="60"/>
      <c r="M37" s="60"/>
      <c r="N37" s="60">
        <v>2375</v>
      </c>
    </row>
    <row r="38" spans="1:14" ht="43.5">
      <c r="A38" s="58" t="s">
        <v>89</v>
      </c>
      <c r="B38" s="44">
        <f t="shared" si="0"/>
        <v>3292</v>
      </c>
      <c r="C38" s="59">
        <f>SUM(C39:C41)</f>
        <v>0</v>
      </c>
      <c r="D38" s="59">
        <f t="shared" ref="D38:N38" si="6">SUM(D39:D41)</f>
        <v>0</v>
      </c>
      <c r="E38" s="59">
        <f t="shared" si="6"/>
        <v>0</v>
      </c>
      <c r="F38" s="59">
        <f t="shared" si="6"/>
        <v>0</v>
      </c>
      <c r="G38" s="59">
        <f t="shared" si="6"/>
        <v>0</v>
      </c>
      <c r="H38" s="59">
        <f t="shared" si="6"/>
        <v>0</v>
      </c>
      <c r="I38" s="59">
        <f t="shared" si="6"/>
        <v>886</v>
      </c>
      <c r="J38" s="59">
        <f t="shared" si="6"/>
        <v>159</v>
      </c>
      <c r="K38" s="59">
        <f t="shared" si="6"/>
        <v>0</v>
      </c>
      <c r="L38" s="59">
        <f t="shared" si="6"/>
        <v>0</v>
      </c>
      <c r="M38" s="59">
        <f t="shared" si="6"/>
        <v>0</v>
      </c>
      <c r="N38" s="59">
        <f t="shared" si="6"/>
        <v>2247</v>
      </c>
    </row>
    <row r="39" spans="1:14">
      <c r="A39" s="57" t="s">
        <v>8</v>
      </c>
      <c r="B39" s="44">
        <f t="shared" si="0"/>
        <v>1953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>
        <v>1953</v>
      </c>
    </row>
    <row r="40" spans="1:14">
      <c r="A40" s="48" t="s">
        <v>49</v>
      </c>
      <c r="B40" s="44">
        <f t="shared" si="0"/>
        <v>294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>
        <v>294</v>
      </c>
    </row>
    <row r="41" spans="1:14">
      <c r="A41" s="48" t="s">
        <v>20</v>
      </c>
      <c r="B41" s="44">
        <f t="shared" si="0"/>
        <v>1045</v>
      </c>
      <c r="C41" s="60"/>
      <c r="D41" s="60"/>
      <c r="E41" s="60"/>
      <c r="F41" s="60"/>
      <c r="G41" s="60"/>
      <c r="H41" s="60"/>
      <c r="I41" s="60">
        <v>886</v>
      </c>
      <c r="J41" s="60">
        <v>159</v>
      </c>
      <c r="K41" s="60"/>
      <c r="L41" s="60"/>
      <c r="M41" s="60"/>
      <c r="N41" s="60"/>
    </row>
    <row r="42" spans="1:14">
      <c r="A42" s="41" t="s">
        <v>83</v>
      </c>
      <c r="B42" s="44">
        <f t="shared" si="0"/>
        <v>70789</v>
      </c>
      <c r="C42" s="59">
        <f>SUM(C43)</f>
        <v>0</v>
      </c>
      <c r="D42" s="59">
        <f t="shared" ref="D42:N42" si="7">SUM(D43)</f>
        <v>0</v>
      </c>
      <c r="E42" s="59">
        <f t="shared" si="7"/>
        <v>0</v>
      </c>
      <c r="F42" s="59">
        <f t="shared" si="7"/>
        <v>0</v>
      </c>
      <c r="G42" s="59">
        <f t="shared" si="7"/>
        <v>0</v>
      </c>
      <c r="H42" s="59">
        <f t="shared" si="7"/>
        <v>0</v>
      </c>
      <c r="I42" s="59">
        <f t="shared" si="7"/>
        <v>0</v>
      </c>
      <c r="J42" s="59">
        <f t="shared" si="7"/>
        <v>0</v>
      </c>
      <c r="K42" s="59">
        <f t="shared" si="7"/>
        <v>0</v>
      </c>
      <c r="L42" s="59">
        <f t="shared" si="7"/>
        <v>0</v>
      </c>
      <c r="M42" s="59">
        <f t="shared" si="7"/>
        <v>0</v>
      </c>
      <c r="N42" s="59">
        <f t="shared" si="7"/>
        <v>70789</v>
      </c>
    </row>
    <row r="43" spans="1:14">
      <c r="A43" s="39" t="s">
        <v>9</v>
      </c>
      <c r="B43" s="44">
        <f t="shared" si="0"/>
        <v>70789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>
        <v>70789</v>
      </c>
    </row>
    <row r="45" spans="1:14">
      <c r="A45" s="36" t="s">
        <v>3</v>
      </c>
    </row>
    <row r="47" spans="1:14">
      <c r="A47" s="34" t="s">
        <v>4</v>
      </c>
    </row>
    <row r="48" spans="1:14">
      <c r="A48" s="34" t="s">
        <v>5</v>
      </c>
    </row>
  </sheetData>
  <mergeCells count="3">
    <mergeCell ref="B3:B4"/>
    <mergeCell ref="A3:A4"/>
    <mergeCell ref="A1:N1"/>
  </mergeCells>
  <pageMargins left="0.70866141732283472" right="0.70866141732283472" top="0.94488188976377963" bottom="0.74803149606299213" header="0.31496062992125984" footer="0.31496062992125984"/>
  <pageSetup paperSize="9" scale="95" orientation="landscape" r:id="rId1"/>
  <headerFooter>
    <oddHeader>&amp;RLisa 2
Tartu Linnavalitsuse23.02.2015.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1'!Print_Titles</vt:lpstr>
      <vt:lpstr>'Lisa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2015-02-19T11:19:37Z</dcterms:modified>
</cp:coreProperties>
</file>