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tabRatio="917" activeTab="0"/>
  </bookViews>
  <sheets>
    <sheet name="õpilaste prognoos" sheetId="1" r:id="rId1"/>
    <sheet name="põhikoolide õpilaste arv" sheetId="2" r:id="rId2"/>
    <sheet name="põhikooli lõpetajad" sheetId="3" r:id="rId3"/>
    <sheet name="elukohajärgsed koolid" sheetId="4" r:id="rId4"/>
    <sheet name="teistest omavalitsustest" sheetId="5" r:id="rId5"/>
    <sheet name="Tartu teistes omavalitsustes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<sst xmlns="http://schemas.openxmlformats.org/spreadsheetml/2006/main" count="297" uniqueCount="178">
  <si>
    <t>õppeaasta</t>
  </si>
  <si>
    <t>I klass</t>
  </si>
  <si>
    <t>IX klass</t>
  </si>
  <si>
    <t>põhikool</t>
  </si>
  <si>
    <t>gümnaasium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</si>
  <si>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</si>
  <si>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</si>
  <si>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</si>
  <si>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</si>
  <si>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</si>
  <si>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</si>
  <si>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</si>
  <si>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</si>
  <si>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</si>
  <si>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</si>
  <si>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</si>
  <si>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</si>
  <si>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</si>
  <si>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</si>
  <si>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Asutus</t>
  </si>
  <si>
    <t>Miina Härma Gümnaasium</t>
  </si>
  <si>
    <t>2*9</t>
  </si>
  <si>
    <t>Tartu Descartesi Lütseum</t>
  </si>
  <si>
    <t>3*9</t>
  </si>
  <si>
    <t>2*3</t>
  </si>
  <si>
    <t>Tartu Forseliuse Gümnaasium</t>
  </si>
  <si>
    <t>1*3</t>
  </si>
  <si>
    <t>Tartu Karlova Gümnaasium</t>
  </si>
  <si>
    <t>5*7</t>
  </si>
  <si>
    <t>Tartu Kommertsgümnaasium</t>
  </si>
  <si>
    <t>Tartu Kesklinna Kool</t>
  </si>
  <si>
    <t>Tartu Kunstigümnaasium</t>
  </si>
  <si>
    <t>4*9</t>
  </si>
  <si>
    <t>Tartu Raatuse Gümnaasium</t>
  </si>
  <si>
    <t>Tartu Tamme Gümnaasium</t>
  </si>
  <si>
    <t>Tartu Veeriku Kool</t>
  </si>
  <si>
    <t>Kokku:</t>
  </si>
  <si>
    <t>36*9</t>
  </si>
  <si>
    <t>27*3</t>
  </si>
  <si>
    <t>Tartu Annelinna Gümnaasium</t>
  </si>
  <si>
    <t>Tartu Vene Lütseum</t>
  </si>
  <si>
    <t>6*24*9</t>
  </si>
  <si>
    <t>4*36*3</t>
  </si>
  <si>
    <t>42*24*9</t>
  </si>
  <si>
    <t>31*36*3</t>
  </si>
  <si>
    <t>24 klassitäituvusega õppekohti</t>
  </si>
  <si>
    <t>2 lisakohta</t>
  </si>
  <si>
    <t>26 klassitäituvusega õppekohti</t>
  </si>
  <si>
    <t>koolitulijate arv</t>
  </si>
  <si>
    <t>kl. komplektide vajadus</t>
  </si>
  <si>
    <t>vene õppekeel</t>
  </si>
  <si>
    <t>kokku</t>
  </si>
  <si>
    <t>sh. tava eesti</t>
  </si>
  <si>
    <t>tava vene</t>
  </si>
  <si>
    <t>Prognoosi alusteks on:</t>
  </si>
  <si>
    <t>Kool</t>
  </si>
  <si>
    <t>kl.</t>
  </si>
  <si>
    <t>Tartu Descartes´i Lütseum</t>
  </si>
  <si>
    <t>Tartu Kivilinna Gümnaasium</t>
  </si>
  <si>
    <t>Tartu Mart Reiniku Gümnaasium</t>
  </si>
  <si>
    <t>aadressita</t>
  </si>
  <si>
    <t>Annelinna Gümnaasium</t>
  </si>
  <si>
    <t>Vene Lütseum</t>
  </si>
  <si>
    <t>eesti õppekeel</t>
  </si>
  <si>
    <t>128</t>
  </si>
  <si>
    <t>Läänemaa</t>
  </si>
  <si>
    <t>Harjumaa</t>
  </si>
  <si>
    <t>Hiiumaa</t>
  </si>
  <si>
    <t>Ida -Virumaa</t>
  </si>
  <si>
    <t>Jõgevamaa</t>
  </si>
  <si>
    <t>Järvamaa</t>
  </si>
  <si>
    <t>Lääne Virumaa</t>
  </si>
  <si>
    <t>Põlvamaa</t>
  </si>
  <si>
    <t>Pärnumaa</t>
  </si>
  <si>
    <t>Raplamaa</t>
  </si>
  <si>
    <t>Saaremaa</t>
  </si>
  <si>
    <t>Valgamaa</t>
  </si>
  <si>
    <t>Viljandimaa</t>
  </si>
  <si>
    <t>Võrumaa</t>
  </si>
  <si>
    <t>Tartu maakond</t>
  </si>
  <si>
    <t>Alatskivi vald</t>
  </si>
  <si>
    <t>Elva linn</t>
  </si>
  <si>
    <t>Haaslava vald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</si>
  <si>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</si>
  <si>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</si>
  <si>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</si>
  <si>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</si>
  <si>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</si>
  <si>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</si>
  <si>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</si>
  <si>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Puhja vald</t>
  </si>
  <si>
    <t>Rannu vald</t>
  </si>
  <si>
    <t>Rõngu vald</t>
  </si>
  <si>
    <t>Tartu vald</t>
  </si>
  <si>
    <t>Tähtvere vald</t>
  </si>
  <si>
    <t>Vara vald</t>
  </si>
  <si>
    <t>Võnnu vald</t>
  </si>
  <si>
    <t>Ülenurme vald</t>
  </si>
  <si>
    <t>Teiste omavalitsuse õpilased maakondade kaupa</t>
  </si>
  <si>
    <t>Tartumaa valdade kaupa</t>
  </si>
  <si>
    <t>Kallaste vald</t>
  </si>
  <si>
    <t>Piirisaare vald</t>
  </si>
  <si>
    <t>Peipsiääre vald</t>
  </si>
  <si>
    <t>Tartumaa</t>
  </si>
  <si>
    <t>Kallaste linn</t>
  </si>
  <si>
    <t>Mustvee linn</t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</si>
  <si>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</si>
  <si>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</si>
  <si>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</si>
  <si>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</si>
  <si>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</si>
  <si>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</si>
  <si>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</si>
  <si>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</si>
  <si>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</si>
  <si>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</si>
  <si>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</si>
  <si>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</si>
  <si>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</si>
  <si>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Põhikool</t>
  </si>
  <si>
    <t>Gümnaasium</t>
  </si>
  <si>
    <t>*~ 10-12% Tartu õpilased teistes omavalitsustes õpivad mittestatsionaarses õppes</t>
  </si>
  <si>
    <t>tava kokku</t>
  </si>
  <si>
    <t>tava + HEV kokku</t>
  </si>
  <si>
    <t>tegelik (lähtudes mahutavusest)</t>
  </si>
  <si>
    <t>Tartu Forseliuse Gümnaasium*</t>
  </si>
  <si>
    <t>Tartu Raatuse Gümnaasium*</t>
  </si>
  <si>
    <t>* koolid, milles prognooside kohaselt tuleb õpe viia kahte vahetusse</t>
  </si>
  <si>
    <t>Lisa 1. Tartu linna koolides õppivate õpilaste arvu prognoos õppeaastani 2020/2021.</t>
  </si>
  <si>
    <t>uus kool Ropka piirkonnas</t>
  </si>
  <si>
    <t>uus kool Raadi piirkonnas</t>
  </si>
  <si>
    <t>uus kool Ihaste piirkonnas</t>
  </si>
  <si>
    <t>uus kool Kesklinna piirkonnas</t>
  </si>
  <si>
    <t>uus kool Tähtvere-Kesklinna piirkonnas</t>
  </si>
  <si>
    <t>uus kool Annelinna piirkonnas</t>
  </si>
  <si>
    <t xml:space="preserve">maksimaalne õpilaskohtade arv </t>
  </si>
  <si>
    <t>kuni 4 paralleelklassi korral</t>
  </si>
  <si>
    <t>kuni 3 paralleelklassi korral</t>
  </si>
  <si>
    <t>Lisa 2. Tartu linna koolides õppeaastatel 2010/2011 kuni 2020/2021 avatavate klasside, vajalike õppekohtade ja maksimaalne õpilaskohtade arv.</t>
  </si>
  <si>
    <t>Põhikooli avatavate 1. klassi komplektide arv</t>
  </si>
  <si>
    <t>Käesolevalt avatud klassikomplektide arv</t>
  </si>
  <si>
    <t>Tartu Kivilinna Gümnaasium (Kaunase pst 71)</t>
  </si>
  <si>
    <t>Puuduvad õpilaskohad**</t>
  </si>
  <si>
    <t>** eeldatavasti kaetav erakoolide poolt pakutava abil</t>
  </si>
  <si>
    <t>Lisa 3. Tartu linna põhikoolide lõpetajate arvu prognoos õppeaastatel 2010/2011 kuni 2020/2021.</t>
  </si>
  <si>
    <t>Gümnaasiumis õppijate arv, kui lõpetajatest jätkaks arvutuslikult…</t>
  </si>
  <si>
    <t>Lisa 4. Tartu linna 1. klassi astuvate õpilaste jagunemine elukohajärgsete koolide vahel õppeaastatel 2012/2013 kuni 2017/2018.</t>
  </si>
  <si>
    <t>Õpilaste arv</t>
  </si>
  <si>
    <t>arvestuse aluseks võetud sünniaeg</t>
  </si>
  <si>
    <t>eesti õppekeelega õpilased kokku</t>
  </si>
  <si>
    <t>vene õppekeelega õpilased kokku</t>
  </si>
  <si>
    <t>Miina Härma Gümnaasium*</t>
  </si>
  <si>
    <t>*Miina Härma Gümnaasium ei ole Tartu õpilastele elukohajärgne kool</t>
  </si>
  <si>
    <t>2004/05</t>
  </si>
  <si>
    <t>2005/06</t>
  </si>
  <si>
    <t>2006/07</t>
  </si>
  <si>
    <t>Lisa 5. Ülevaade Tartu koolides õppivate teiste omavalitsuste õpilaste hulgast õppeaastatel 2007/2008-2010/2011.</t>
  </si>
  <si>
    <t>Kokku</t>
  </si>
  <si>
    <t>Maakond</t>
  </si>
  <si>
    <t>Omavalitsus</t>
  </si>
  <si>
    <t xml:space="preserve">rahvastikuregistri andmed; </t>
  </si>
  <si>
    <t xml:space="preserve">statistikaameti sünniprognoosid; </t>
  </si>
  <si>
    <t>X klassi õpilaste arvuks on võetud 85% põhikoolilõpetajate arvust (va. HEV).</t>
  </si>
  <si>
    <t>Lisa 6. Ülevaade teistes omavalitsustes õppivatest Tartus elavate õpilaste hulgast õppeaastatel 2007/2008-2010/2011.</t>
  </si>
  <si>
    <t>Tartu linna õpilased teiste omavalitsuste koolides</t>
  </si>
  <si>
    <t>Tartumaa valdades</t>
  </si>
  <si>
    <t>pikendatud õppel</t>
  </si>
  <si>
    <t>Klass</t>
  </si>
  <si>
    <t>Tartu linna õpilased teiste omavalitsuse koolides klassiti</t>
  </si>
  <si>
    <t>Õppeaasta</t>
  </si>
  <si>
    <t>Kooliaste</t>
  </si>
  <si>
    <t>arv</t>
  </si>
  <si>
    <t>3*3</t>
  </si>
  <si>
    <t>Hugo Treffneri Gümnaasium</t>
  </si>
  <si>
    <t>Tartu Kivilinna Gümnaasium (Kaunase pst 70)</t>
  </si>
  <si>
    <t>5*2</t>
  </si>
  <si>
    <t>5*3</t>
  </si>
  <si>
    <t xml:space="preserve">5*3 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</si>
</sst>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"/>
    <numFmt numFmtId="177" formatCode="0.0000"/>
    <numFmt numFmtId="178" formatCode="0.000"/>
    <numFmt numFmtId="179" formatCode="0.0000000"/>
    <numFmt numFmtId="180" formatCode="0.000000"/>
    <numFmt numFmtId="181" formatCode="0.0%"/>
    <numFmt numFmtId="182" formatCode="_-* #,##0\ _k_r_-;\-* #,##0\ _k_r_-;_-* &quot;-&quot;??\ _k_r_-;_-@_-"/>
    <numFmt numFmtId="183" formatCode="_(* #,##0.00_);_(* \(#,##0.00\);_(* &quot;-&quot;??_);_(@_)"/>
  </numFmts>
  <fonts count="5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24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1" fillId="0" borderId="26" xfId="0" applyFont="1" applyFill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5" fontId="0" fillId="0" borderId="49" xfId="0" applyNumberFormat="1" applyFont="1" applyBorder="1" applyAlignment="1">
      <alignment horizontal="left"/>
    </xf>
    <xf numFmtId="175" fontId="0" fillId="0" borderId="50" xfId="0" applyNumberFormat="1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53" xfId="0" applyFont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1" fillId="0" borderId="63" xfId="0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'[3]opilaste prognoos'!$N$3</c:f>
              <c:strCache>
                <c:ptCount val="1"/>
                <c:pt idx="0">
                  <c:v>I- XII klass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prognoos'!$N$11:$N$24</c:f>
              <c:numCache>
                <c:ptCount val="14"/>
                <c:pt idx="0">
                  <c:v>12645</c:v>
                </c:pt>
                <c:pt idx="1">
                  <c:v>11873</c:v>
                </c:pt>
                <c:pt idx="2">
                  <c:v>11636</c:v>
                </c:pt>
                <c:pt idx="3">
                  <c:v>11484</c:v>
                </c:pt>
                <c:pt idx="4">
                  <c:v>11273.5</c:v>
                </c:pt>
                <c:pt idx="5">
                  <c:v>11262.2</c:v>
                </c:pt>
                <c:pt idx="6">
                  <c:v>11272.9</c:v>
                </c:pt>
                <c:pt idx="7">
                  <c:v>11743.4</c:v>
                </c:pt>
                <c:pt idx="8">
                  <c:v>12314.6</c:v>
                </c:pt>
                <c:pt idx="9">
                  <c:v>12958.9</c:v>
                </c:pt>
                <c:pt idx="10">
                  <c:v>13616.6</c:v>
                </c:pt>
                <c:pt idx="11">
                  <c:v>14172.65</c:v>
                </c:pt>
                <c:pt idx="12">
                  <c:v>14732</c:v>
                </c:pt>
                <c:pt idx="13">
                  <c:v>15312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'[3]opilaste prognoos'!$O$3</c:f>
              <c:strCache>
                <c:ptCount val="1"/>
                <c:pt idx="0">
                  <c:v>põhikool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prognoos'!$O$11:$O$24</c:f>
              <c:numCache>
                <c:ptCount val="14"/>
                <c:pt idx="0">
                  <c:v>9204</c:v>
                </c:pt>
                <c:pt idx="1">
                  <c:v>8692</c:v>
                </c:pt>
                <c:pt idx="2">
                  <c:v>8492</c:v>
                </c:pt>
                <c:pt idx="3">
                  <c:v>8414</c:v>
                </c:pt>
                <c:pt idx="4">
                  <c:v>8495</c:v>
                </c:pt>
                <c:pt idx="5">
                  <c:v>8753</c:v>
                </c:pt>
                <c:pt idx="6">
                  <c:v>9018</c:v>
                </c:pt>
                <c:pt idx="7">
                  <c:v>9498</c:v>
                </c:pt>
                <c:pt idx="8">
                  <c:v>10124</c:v>
                </c:pt>
                <c:pt idx="9">
                  <c:v>10766</c:v>
                </c:pt>
                <c:pt idx="10">
                  <c:v>11466</c:v>
                </c:pt>
                <c:pt idx="11">
                  <c:v>11992</c:v>
                </c:pt>
                <c:pt idx="12">
                  <c:v>12511</c:v>
                </c:pt>
                <c:pt idx="13">
                  <c:v>12945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'[3]opilaste prognoos'!$P$3</c:f>
              <c:strCache>
                <c:ptCount val="1"/>
                <c:pt idx="0">
                  <c:v>gümnaasium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'[3]opilaste prognoos'!$A$11:$A$24</c:f>
              <c:strCache>
                <c:ptCount val="1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  <c:pt idx="12">
                  <c:v>2019/20</c:v>
                </c:pt>
                <c:pt idx="13">
                  <c:v>2020/21</c:v>
                </c:pt>
              </c:strCache>
            </c:strRef>
          </c:cat>
          <c:val>
            <c:numRef>
              <c:f>'[3]opilaste prognoos'!$P$11:$P$24</c:f>
              <c:numCache>
                <c:ptCount val="14"/>
                <c:pt idx="0">
                  <c:v>3441</c:v>
                </c:pt>
                <c:pt idx="1">
                  <c:v>3181</c:v>
                </c:pt>
                <c:pt idx="2">
                  <c:v>3144</c:v>
                </c:pt>
                <c:pt idx="3">
                  <c:v>3070</c:v>
                </c:pt>
                <c:pt idx="4">
                  <c:v>2778.5</c:v>
                </c:pt>
                <c:pt idx="5">
                  <c:v>2509.2</c:v>
                </c:pt>
                <c:pt idx="6">
                  <c:v>2254.9</c:v>
                </c:pt>
                <c:pt idx="7">
                  <c:v>2245.4</c:v>
                </c:pt>
                <c:pt idx="8">
                  <c:v>2190.6</c:v>
                </c:pt>
                <c:pt idx="9">
                  <c:v>2192.9</c:v>
                </c:pt>
                <c:pt idx="10">
                  <c:v>2150.6</c:v>
                </c:pt>
                <c:pt idx="11">
                  <c:v>2180.65</c:v>
                </c:pt>
                <c:pt idx="12">
                  <c:v>2221</c:v>
                </c:pt>
                <c:pt idx="13">
                  <c:v>2367</c:v>
                </c:pt>
              </c:numCache>
            </c:numRef>
          </c:val>
          <c:smooth val="0"/>
        </c:ser>
        <c:marker val="1"/>
        <c:axId val="49880625"/>
        <c:axId val="46272442"/>
      </c:lineChart>
      <c:catAx>
        <c:axId val="4988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2442"/>
        <c:crosses val="autoZero"/>
        <c:auto val="1"/>
        <c:lblOffset val="100"/>
        <c:tickLblSkip val="1"/>
        <c:noMultiLvlLbl val="0"/>
      </c:catAx>
      <c:valAx>
        <c:axId val="46272442"/>
        <c:scaling>
          <c:orientation val="minMax"/>
          <c:max val="1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0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35075"/>
          <c:w val="0.1655"/>
          <c:h val="0.1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0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25"/>
          <c:y val="0.27"/>
          <c:w val="0.56475"/>
          <c:h val="0.515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Muu 
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'[2]vallati'!$A$4:$A$18</c:f>
              <c:strCache>
                <c:ptCount val="15"/>
                <c:pt idx="0">
                  <c:v>Tartu maakond</c:v>
                </c:pt>
                <c:pt idx="1">
                  <c:v>Harjumaa</c:v>
                </c:pt>
                <c:pt idx="2">
                  <c:v>Hiiumaa</c:v>
                </c:pt>
                <c:pt idx="3">
                  <c:v>Ida -Virumaa</c:v>
                </c:pt>
                <c:pt idx="4">
                  <c:v>Jõgevamaa</c:v>
                </c:pt>
                <c:pt idx="5">
                  <c:v>Järvamaa</c:v>
                </c:pt>
                <c:pt idx="6">
                  <c:v>Läänemaa</c:v>
                </c:pt>
                <c:pt idx="7">
                  <c:v>Lääne Virumaa</c:v>
                </c:pt>
                <c:pt idx="8">
                  <c:v>Põlvamaa</c:v>
                </c:pt>
                <c:pt idx="9">
                  <c:v>Pärnumaa</c:v>
                </c:pt>
                <c:pt idx="10">
                  <c:v>Raplamaa</c:v>
                </c:pt>
                <c:pt idx="11">
                  <c:v>Saaremaa</c:v>
                </c:pt>
                <c:pt idx="12">
                  <c:v>Valgamaa</c:v>
                </c:pt>
                <c:pt idx="13">
                  <c:v>Viljandimaa</c:v>
                </c:pt>
                <c:pt idx="14">
                  <c:v>Võrumaa</c:v>
                </c:pt>
              </c:strCache>
            </c:strRef>
          </c:cat>
          <c:val>
            <c:numRef>
              <c:f>'[2]vallati'!$D$4:$D$18</c:f>
              <c:numCache>
                <c:ptCount val="15"/>
                <c:pt idx="0">
                  <c:v>1427</c:v>
                </c:pt>
                <c:pt idx="1">
                  <c:v>51</c:v>
                </c:pt>
                <c:pt idx="2">
                  <c:v>4</c:v>
                </c:pt>
                <c:pt idx="3">
                  <c:v>43</c:v>
                </c:pt>
                <c:pt idx="4">
                  <c:v>126</c:v>
                </c:pt>
                <c:pt idx="5">
                  <c:v>23</c:v>
                </c:pt>
                <c:pt idx="6">
                  <c:v>10</c:v>
                </c:pt>
                <c:pt idx="7">
                  <c:v>28</c:v>
                </c:pt>
                <c:pt idx="8">
                  <c:v>141</c:v>
                </c:pt>
                <c:pt idx="9">
                  <c:v>23</c:v>
                </c:pt>
                <c:pt idx="10">
                  <c:v>7</c:v>
                </c:pt>
                <c:pt idx="11">
                  <c:v>11</c:v>
                </c:pt>
                <c:pt idx="12">
                  <c:v>96</c:v>
                </c:pt>
                <c:pt idx="13">
                  <c:v>29</c:v>
                </c:pt>
                <c:pt idx="14">
                  <c:v>108</c:v>
                </c:pt>
              </c:numCache>
            </c:numRef>
          </c:val>
        </c:ser>
        <c:gapWidth val="100"/>
        <c:splitType val="pos"/>
        <c:splitPos val="1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2010-11 õppeaasta</a:t>
            </a:r>
          </a:p>
        </c:rich>
      </c:tx>
      <c:layout>
        <c:manualLayout>
          <c:xMode val="factor"/>
          <c:yMode val="factor"/>
          <c:x val="-0.41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95"/>
          <c:w val="0.504"/>
          <c:h val="0.51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Haaslava
vald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'[1]Sheet1'!$A$51:$A$71</c:f>
              <c:strCache>
                <c:ptCount val="21"/>
                <c:pt idx="0">
                  <c:v>Ülenurme vald</c:v>
                </c:pt>
                <c:pt idx="1">
                  <c:v>Elva linn</c:v>
                </c:pt>
                <c:pt idx="2">
                  <c:v>Tartu vald</c:v>
                </c:pt>
                <c:pt idx="3">
                  <c:v>Nõo vald</c:v>
                </c:pt>
                <c:pt idx="4">
                  <c:v>Luunja vald</c:v>
                </c:pt>
                <c:pt idx="5">
                  <c:v>Kambja vald</c:v>
                </c:pt>
                <c:pt idx="6">
                  <c:v>Tähtvere vald</c:v>
                </c:pt>
                <c:pt idx="7">
                  <c:v>Võnnu vald</c:v>
                </c:pt>
                <c:pt idx="8">
                  <c:v>Mustvee linn</c:v>
                </c:pt>
                <c:pt idx="9">
                  <c:v>Kallaste linn</c:v>
                </c:pt>
                <c:pt idx="10">
                  <c:v>Peipsiääre vald</c:v>
                </c:pt>
                <c:pt idx="11">
                  <c:v>Konguta vald</c:v>
                </c:pt>
                <c:pt idx="12">
                  <c:v>Laeva vald</c:v>
                </c:pt>
                <c:pt idx="13">
                  <c:v>Mäksa vald</c:v>
                </c:pt>
                <c:pt idx="14">
                  <c:v>Puhja vald</c:v>
                </c:pt>
                <c:pt idx="15">
                  <c:v>Rõngu vald</c:v>
                </c:pt>
                <c:pt idx="16">
                  <c:v>Haaslava vald</c:v>
                </c:pt>
                <c:pt idx="17">
                  <c:v>Vara vald</c:v>
                </c:pt>
                <c:pt idx="18">
                  <c:v>Meeksi vald</c:v>
                </c:pt>
                <c:pt idx="19">
                  <c:v>Rannu vald</c:v>
                </c:pt>
                <c:pt idx="20">
                  <c:v>Alatskivi vald</c:v>
                </c:pt>
              </c:strCache>
            </c:strRef>
          </c:cat>
          <c:val>
            <c:numRef>
              <c:f>'[1]Sheet1'!$B$51:$B$71</c:f>
              <c:numCache>
                <c:ptCount val="21"/>
                <c:pt idx="0">
                  <c:v>23.920265780730897</c:v>
                </c:pt>
                <c:pt idx="1">
                  <c:v>20.59800664451827</c:v>
                </c:pt>
                <c:pt idx="2">
                  <c:v>17.940199335548172</c:v>
                </c:pt>
                <c:pt idx="3">
                  <c:v>6.64451827242525</c:v>
                </c:pt>
                <c:pt idx="4">
                  <c:v>5.980066445182724</c:v>
                </c:pt>
                <c:pt idx="5">
                  <c:v>5.980066445182724</c:v>
                </c:pt>
                <c:pt idx="6">
                  <c:v>3.9867109634551494</c:v>
                </c:pt>
                <c:pt idx="7">
                  <c:v>3.9867109634551494</c:v>
                </c:pt>
                <c:pt idx="8">
                  <c:v>1.9933554817275747</c:v>
                </c:pt>
                <c:pt idx="9">
                  <c:v>1.9933554817275747</c:v>
                </c:pt>
                <c:pt idx="10">
                  <c:v>1.3289036544850499</c:v>
                </c:pt>
                <c:pt idx="11">
                  <c:v>0.9966777408637874</c:v>
                </c:pt>
                <c:pt idx="12">
                  <c:v>0.9966777408637874</c:v>
                </c:pt>
                <c:pt idx="13">
                  <c:v>0.9966777408637874</c:v>
                </c:pt>
                <c:pt idx="14">
                  <c:v>0.6644518272425249</c:v>
                </c:pt>
                <c:pt idx="15">
                  <c:v>0.6644518272425249</c:v>
                </c:pt>
                <c:pt idx="16">
                  <c:v>0.6644518272425249</c:v>
                </c:pt>
                <c:pt idx="17">
                  <c:v>0.6644518272425249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splitType val="pos"/>
        <c:splitPos val="18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371475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0" y="323850"/>
        <a:ext cx="7686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9</xdr:col>
      <xdr:colOff>390525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0" y="4533900"/>
        <a:ext cx="63722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514350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0" y="4476750"/>
        <a:ext cx="73628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artu%20linna%20lapsed%20teistes%20koolides%202006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teine%20omavalitsus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Owner\LOCALS~1\Temp\arengukava%20materjal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06-07"/>
      <sheetName val="2007-08"/>
      <sheetName val="Sheet3"/>
      <sheetName val="Sheet4"/>
    </sheetNames>
    <sheetDataSet>
      <sheetData sheetId="0">
        <row r="51">
          <cell r="A51" t="str">
            <v>Ülenurme vald</v>
          </cell>
          <cell r="B51">
            <v>23.920265780730897</v>
          </cell>
        </row>
        <row r="52">
          <cell r="A52" t="str">
            <v>Elva linn</v>
          </cell>
          <cell r="B52">
            <v>20.59800664451827</v>
          </cell>
        </row>
        <row r="53">
          <cell r="A53" t="str">
            <v>Tartu vald</v>
          </cell>
          <cell r="B53">
            <v>17.940199335548172</v>
          </cell>
        </row>
        <row r="54">
          <cell r="A54" t="str">
            <v>Nõo vald</v>
          </cell>
          <cell r="B54">
            <v>6.64451827242525</v>
          </cell>
        </row>
        <row r="55">
          <cell r="A55" t="str">
            <v>Luunja vald</v>
          </cell>
          <cell r="B55">
            <v>5.980066445182724</v>
          </cell>
        </row>
        <row r="56">
          <cell r="A56" t="str">
            <v>Kambja vald</v>
          </cell>
          <cell r="B56">
            <v>5.980066445182724</v>
          </cell>
        </row>
        <row r="57">
          <cell r="A57" t="str">
            <v>Tähtvere vald</v>
          </cell>
          <cell r="B57">
            <v>3.9867109634551494</v>
          </cell>
        </row>
        <row r="58">
          <cell r="A58" t="str">
            <v>Võnnu vald</v>
          </cell>
          <cell r="B58">
            <v>3.9867109634551494</v>
          </cell>
        </row>
        <row r="59">
          <cell r="A59" t="str">
            <v>Mustvee linn</v>
          </cell>
          <cell r="B59">
            <v>1.9933554817275747</v>
          </cell>
        </row>
        <row r="60">
          <cell r="A60" t="str">
            <v>Kallaste linn</v>
          </cell>
          <cell r="B60">
            <v>1.9933554817275747</v>
          </cell>
        </row>
        <row r="61">
          <cell r="A61" t="str">
            <v>Peipsiääre vald</v>
          </cell>
          <cell r="B61">
            <v>1.3289036544850499</v>
          </cell>
        </row>
        <row r="62">
          <cell r="A62" t="str">
            <v>Konguta vald</v>
          </cell>
          <cell r="B62">
            <v>0.9966777408637874</v>
          </cell>
        </row>
        <row r="63">
          <cell r="A63" t="str">
            <v>Laeva vald</v>
          </cell>
          <cell r="B63">
            <v>0.9966777408637874</v>
          </cell>
        </row>
        <row r="64">
          <cell r="A64" t="str">
            <v>Mäksa vald</v>
          </cell>
          <cell r="B64">
            <v>0.9966777408637874</v>
          </cell>
        </row>
        <row r="65">
          <cell r="A65" t="str">
            <v>Puhja vald</v>
          </cell>
          <cell r="B65">
            <v>0.6644518272425249</v>
          </cell>
        </row>
        <row r="66">
          <cell r="A66" t="str">
            <v>Rõngu vald</v>
          </cell>
          <cell r="B66">
            <v>0.6644518272425249</v>
          </cell>
        </row>
        <row r="67">
          <cell r="A67" t="str">
            <v>Haaslava vald</v>
          </cell>
          <cell r="B67">
            <v>0.6644518272425249</v>
          </cell>
        </row>
        <row r="68">
          <cell r="A68" t="str">
            <v>Vara vald</v>
          </cell>
          <cell r="B68">
            <v>0.6644518272425249</v>
          </cell>
        </row>
        <row r="69">
          <cell r="A69" t="str">
            <v>Meeksi vald</v>
          </cell>
          <cell r="B69">
            <v>0</v>
          </cell>
        </row>
        <row r="70">
          <cell r="A70" t="str">
            <v>Rannu vald</v>
          </cell>
          <cell r="B70">
            <v>0</v>
          </cell>
        </row>
        <row r="71">
          <cell r="A71" t="str">
            <v>Alatskivi vald</v>
          </cell>
          <cell r="B7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assiti"/>
      <sheetName val="kooliti"/>
      <sheetName val="vallati"/>
    </sheetNames>
    <sheetDataSet>
      <sheetData sheetId="2">
        <row r="4">
          <cell r="A4" t="str">
            <v>Tartu maakond</v>
          </cell>
          <cell r="D4">
            <v>1427</v>
          </cell>
        </row>
        <row r="5">
          <cell r="A5" t="str">
            <v>Harjumaa</v>
          </cell>
          <cell r="D5">
            <v>51</v>
          </cell>
        </row>
        <row r="6">
          <cell r="A6" t="str">
            <v>Hiiumaa</v>
          </cell>
          <cell r="D6">
            <v>4</v>
          </cell>
        </row>
        <row r="7">
          <cell r="A7" t="str">
            <v>Ida -Virumaa</v>
          </cell>
          <cell r="D7">
            <v>43</v>
          </cell>
        </row>
        <row r="8">
          <cell r="A8" t="str">
            <v>Jõgevamaa</v>
          </cell>
          <cell r="D8">
            <v>126</v>
          </cell>
        </row>
        <row r="9">
          <cell r="A9" t="str">
            <v>Järvamaa</v>
          </cell>
          <cell r="D9">
            <v>23</v>
          </cell>
        </row>
        <row r="10">
          <cell r="A10" t="str">
            <v>Läänemaa</v>
          </cell>
          <cell r="D10">
            <v>10</v>
          </cell>
        </row>
        <row r="11">
          <cell r="A11" t="str">
            <v>Lääne Virumaa</v>
          </cell>
          <cell r="D11">
            <v>28</v>
          </cell>
        </row>
        <row r="12">
          <cell r="A12" t="str">
            <v>Põlvamaa</v>
          </cell>
          <cell r="D12">
            <v>141</v>
          </cell>
        </row>
        <row r="13">
          <cell r="A13" t="str">
            <v>Pärnumaa</v>
          </cell>
          <cell r="D13">
            <v>23</v>
          </cell>
        </row>
        <row r="14">
          <cell r="A14" t="str">
            <v>Raplamaa</v>
          </cell>
          <cell r="D14">
            <v>7</v>
          </cell>
        </row>
        <row r="15">
          <cell r="A15" t="str">
            <v>Saaremaa</v>
          </cell>
          <cell r="D15">
            <v>11</v>
          </cell>
        </row>
        <row r="16">
          <cell r="A16" t="str">
            <v>Valgamaa</v>
          </cell>
          <cell r="D16">
            <v>96</v>
          </cell>
        </row>
        <row r="17">
          <cell r="A17" t="str">
            <v>Viljandimaa</v>
          </cell>
          <cell r="D17">
            <v>29</v>
          </cell>
        </row>
        <row r="18">
          <cell r="A18" t="str">
            <v>Võrumaa</v>
          </cell>
          <cell r="D18">
            <v>108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ilaste prognoos"/>
      <sheetName val="lasteaiad"/>
      <sheetName val="Sheet3"/>
    </sheetNames>
    <sheetDataSet>
      <sheetData sheetId="0">
        <row r="3">
          <cell r="N3" t="str">
            <v>I- XII klass</v>
          </cell>
          <cell r="O3" t="str">
            <v>põhikool</v>
          </cell>
          <cell r="P3" t="str">
            <v>gümnaasium</v>
          </cell>
        </row>
        <row r="11">
          <cell r="A11" t="str">
            <v>2007/08</v>
          </cell>
          <cell r="N11">
            <v>12645</v>
          </cell>
          <cell r="O11">
            <v>9204</v>
          </cell>
          <cell r="P11">
            <v>3441</v>
          </cell>
        </row>
        <row r="12">
          <cell r="A12" t="str">
            <v>2008/09</v>
          </cell>
          <cell r="N12">
            <v>11873</v>
          </cell>
          <cell r="O12">
            <v>8692</v>
          </cell>
          <cell r="P12">
            <v>3181</v>
          </cell>
        </row>
        <row r="13">
          <cell r="A13" t="str">
            <v>2009/10</v>
          </cell>
          <cell r="N13">
            <v>11636</v>
          </cell>
          <cell r="O13">
            <v>8492</v>
          </cell>
          <cell r="P13">
            <v>3144</v>
          </cell>
        </row>
        <row r="14">
          <cell r="A14" t="str">
            <v>2010/11</v>
          </cell>
          <cell r="N14">
            <v>11484</v>
          </cell>
          <cell r="O14">
            <v>8414</v>
          </cell>
          <cell r="P14">
            <v>3070</v>
          </cell>
        </row>
        <row r="15">
          <cell r="A15" t="str">
            <v>2011/12</v>
          </cell>
          <cell r="N15">
            <v>11273.5</v>
          </cell>
          <cell r="O15">
            <v>8495</v>
          </cell>
          <cell r="P15">
            <v>2778.5</v>
          </cell>
        </row>
        <row r="16">
          <cell r="A16" t="str">
            <v>2012/13</v>
          </cell>
          <cell r="N16">
            <v>11262.2</v>
          </cell>
          <cell r="O16">
            <v>8753</v>
          </cell>
          <cell r="P16">
            <v>2509.2</v>
          </cell>
        </row>
        <row r="17">
          <cell r="A17" t="str">
            <v>2013/14</v>
          </cell>
          <cell r="N17">
            <v>11272.9</v>
          </cell>
          <cell r="O17">
            <v>9018</v>
          </cell>
          <cell r="P17">
            <v>2254.9</v>
          </cell>
        </row>
        <row r="18">
          <cell r="A18" t="str">
            <v>2014/15</v>
          </cell>
          <cell r="N18">
            <v>11743.4</v>
          </cell>
          <cell r="O18">
            <v>9498</v>
          </cell>
          <cell r="P18">
            <v>2245.4</v>
          </cell>
        </row>
        <row r="19">
          <cell r="A19" t="str">
            <v>2015/16</v>
          </cell>
          <cell r="N19">
            <v>12314.6</v>
          </cell>
          <cell r="O19">
            <v>10124</v>
          </cell>
          <cell r="P19">
            <v>2190.6</v>
          </cell>
        </row>
        <row r="20">
          <cell r="A20" t="str">
            <v>2016/17</v>
          </cell>
          <cell r="N20">
            <v>12958.9</v>
          </cell>
          <cell r="O20">
            <v>10766</v>
          </cell>
          <cell r="P20">
            <v>2192.9</v>
          </cell>
        </row>
        <row r="21">
          <cell r="A21" t="str">
            <v>2017/18</v>
          </cell>
          <cell r="N21">
            <v>13616.6</v>
          </cell>
          <cell r="O21">
            <v>11466</v>
          </cell>
          <cell r="P21">
            <v>2150.6</v>
          </cell>
        </row>
        <row r="22">
          <cell r="A22" t="str">
            <v>2018/19</v>
          </cell>
          <cell r="N22">
            <v>14172.65</v>
          </cell>
          <cell r="O22">
            <v>11992</v>
          </cell>
          <cell r="P22">
            <v>2180.65</v>
          </cell>
        </row>
        <row r="23">
          <cell r="A23" t="str">
            <v>2019/20</v>
          </cell>
          <cell r="N23">
            <v>14732</v>
          </cell>
          <cell r="O23">
            <v>12511</v>
          </cell>
          <cell r="P23">
            <v>2221</v>
          </cell>
        </row>
        <row r="24">
          <cell r="A24" t="str">
            <v>2020/21</v>
          </cell>
          <cell r="N24">
            <v>15312</v>
          </cell>
          <cell r="O24">
            <v>12945</v>
          </cell>
          <cell r="P24">
            <v>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M36" sqref="M36"/>
    </sheetView>
  </sheetViews>
  <sheetFormatPr defaultColWidth="9.140625" defaultRowHeight="12.75"/>
  <sheetData>
    <row r="1" ht="12.75">
      <c r="A1" s="2" t="s">
        <v>128</v>
      </c>
    </row>
    <row r="28" ht="12.75">
      <c r="A28" s="2" t="s">
        <v>54</v>
      </c>
    </row>
    <row r="29" ht="12.75">
      <c r="A29" s="12" t="s">
        <v>160</v>
      </c>
    </row>
    <row r="30" ht="12.75">
      <c r="A30" s="12" t="s">
        <v>161</v>
      </c>
    </row>
    <row r="31" ht="12.75">
      <c r="A31" s="12" t="s">
        <v>162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1" max="1" width="27.00390625" style="26" customWidth="1"/>
    <col min="2" max="2" width="8.8515625" style="23" bestFit="1" customWidth="1"/>
    <col min="3" max="3" width="12.57421875" style="23" bestFit="1" customWidth="1"/>
    <col min="4" max="4" width="8.421875" style="24" customWidth="1"/>
    <col min="5" max="5" width="10.140625" style="24" customWidth="1"/>
    <col min="6" max="13" width="9.140625" style="24" customWidth="1"/>
    <col min="14" max="16" width="13.28125" style="23" customWidth="1"/>
    <col min="17" max="16384" width="9.140625" style="24" customWidth="1"/>
  </cols>
  <sheetData>
    <row r="1" ht="12.75">
      <c r="A1" s="2" t="s">
        <v>138</v>
      </c>
    </row>
    <row r="2" spans="1:16" s="26" customFormat="1" ht="12.75" thickBot="1">
      <c r="A2" s="1"/>
      <c r="B2" s="37"/>
      <c r="C2" s="37"/>
      <c r="N2" s="37"/>
      <c r="O2" s="37"/>
      <c r="P2" s="37"/>
    </row>
    <row r="3" spans="1:16" s="26" customFormat="1" ht="12.75" thickBot="1">
      <c r="A3" s="170" t="s">
        <v>19</v>
      </c>
      <c r="B3" s="176" t="s">
        <v>140</v>
      </c>
      <c r="C3" s="177"/>
      <c r="D3" s="180" t="s">
        <v>139</v>
      </c>
      <c r="E3" s="181"/>
      <c r="F3" s="181"/>
      <c r="G3" s="181"/>
      <c r="H3" s="181"/>
      <c r="I3" s="181"/>
      <c r="J3" s="181"/>
      <c r="K3" s="181"/>
      <c r="L3" s="181"/>
      <c r="M3" s="182"/>
      <c r="N3" s="173" t="s">
        <v>135</v>
      </c>
      <c r="O3" s="174"/>
      <c r="P3" s="175"/>
    </row>
    <row r="4" spans="1:16" s="26" customFormat="1" ht="12">
      <c r="A4" s="171"/>
      <c r="B4" s="178"/>
      <c r="C4" s="179"/>
      <c r="D4" s="87" t="s">
        <v>9</v>
      </c>
      <c r="E4" s="82" t="s">
        <v>10</v>
      </c>
      <c r="F4" s="82" t="s">
        <v>11</v>
      </c>
      <c r="G4" s="82" t="s">
        <v>12</v>
      </c>
      <c r="H4" s="82" t="s">
        <v>13</v>
      </c>
      <c r="I4" s="82" t="s">
        <v>14</v>
      </c>
      <c r="J4" s="82" t="s">
        <v>15</v>
      </c>
      <c r="K4" s="82" t="s">
        <v>16</v>
      </c>
      <c r="L4" s="82" t="s">
        <v>17</v>
      </c>
      <c r="M4" s="96" t="s">
        <v>18</v>
      </c>
      <c r="N4" s="183" t="s">
        <v>124</v>
      </c>
      <c r="O4" s="185" t="s">
        <v>136</v>
      </c>
      <c r="P4" s="187" t="s">
        <v>137</v>
      </c>
    </row>
    <row r="5" spans="1:16" s="26" customFormat="1" ht="27.75" customHeight="1" thickBot="1">
      <c r="A5" s="172"/>
      <c r="B5" s="91" t="s">
        <v>3</v>
      </c>
      <c r="C5" s="92" t="s">
        <v>4</v>
      </c>
      <c r="D5" s="88" t="s">
        <v>1</v>
      </c>
      <c r="E5" s="83" t="s">
        <v>1</v>
      </c>
      <c r="F5" s="83" t="s">
        <v>1</v>
      </c>
      <c r="G5" s="83" t="s">
        <v>1</v>
      </c>
      <c r="H5" s="83" t="s">
        <v>1</v>
      </c>
      <c r="I5" s="83" t="s">
        <v>1</v>
      </c>
      <c r="J5" s="83" t="s">
        <v>1</v>
      </c>
      <c r="K5" s="83" t="s">
        <v>1</v>
      </c>
      <c r="L5" s="83" t="s">
        <v>1</v>
      </c>
      <c r="M5" s="97" t="s">
        <v>1</v>
      </c>
      <c r="N5" s="184"/>
      <c r="O5" s="186"/>
      <c r="P5" s="188"/>
    </row>
    <row r="6" spans="1:16" s="26" customFormat="1" ht="12.75" thickBot="1">
      <c r="A6" s="27" t="s">
        <v>63</v>
      </c>
      <c r="B6" s="56"/>
      <c r="C6" s="37"/>
      <c r="D6" s="37"/>
      <c r="N6" s="37"/>
      <c r="O6" s="37"/>
      <c r="P6" s="37"/>
    </row>
    <row r="7" spans="1:16" s="26" customFormat="1" ht="12">
      <c r="A7" s="102" t="s">
        <v>173</v>
      </c>
      <c r="B7" s="57"/>
      <c r="C7" s="58" t="s">
        <v>177</v>
      </c>
      <c r="D7" s="103"/>
      <c r="E7" s="104"/>
      <c r="F7" s="104"/>
      <c r="G7" s="104"/>
      <c r="H7" s="39"/>
      <c r="I7" s="39"/>
      <c r="J7" s="39"/>
      <c r="K7" s="39"/>
      <c r="L7" s="39"/>
      <c r="M7" s="105"/>
      <c r="N7" s="100"/>
      <c r="O7" s="39"/>
      <c r="P7" s="40"/>
    </row>
    <row r="8" spans="1:16" s="26" customFormat="1" ht="12">
      <c r="A8" s="161" t="s">
        <v>20</v>
      </c>
      <c r="B8" s="162" t="s">
        <v>21</v>
      </c>
      <c r="C8" s="163" t="s">
        <v>172</v>
      </c>
      <c r="D8" s="164">
        <v>2</v>
      </c>
      <c r="E8" s="165">
        <v>2</v>
      </c>
      <c r="F8" s="165">
        <v>2</v>
      </c>
      <c r="G8" s="165">
        <v>2</v>
      </c>
      <c r="H8" s="166">
        <v>2</v>
      </c>
      <c r="I8" s="166">
        <v>2</v>
      </c>
      <c r="J8" s="166">
        <v>2</v>
      </c>
      <c r="K8" s="166">
        <v>2</v>
      </c>
      <c r="L8" s="166">
        <v>2</v>
      </c>
      <c r="M8" s="167">
        <v>2</v>
      </c>
      <c r="N8" s="168">
        <v>432</v>
      </c>
      <c r="O8" s="166">
        <v>432</v>
      </c>
      <c r="P8" s="169">
        <v>432</v>
      </c>
    </row>
    <row r="9" spans="1:16" s="26" customFormat="1" ht="12">
      <c r="A9" s="84" t="s">
        <v>22</v>
      </c>
      <c r="B9" s="93" t="s">
        <v>23</v>
      </c>
      <c r="C9" s="94" t="s">
        <v>24</v>
      </c>
      <c r="D9" s="89">
        <v>3</v>
      </c>
      <c r="E9" s="41">
        <v>4</v>
      </c>
      <c r="F9" s="41">
        <v>4</v>
      </c>
      <c r="G9" s="41">
        <v>4</v>
      </c>
      <c r="H9" s="42">
        <v>4</v>
      </c>
      <c r="I9" s="42">
        <v>4</v>
      </c>
      <c r="J9" s="43">
        <v>4</v>
      </c>
      <c r="K9" s="43">
        <v>4</v>
      </c>
      <c r="L9" s="43">
        <v>4</v>
      </c>
      <c r="M9" s="98">
        <v>4</v>
      </c>
      <c r="N9" s="101">
        <v>864</v>
      </c>
      <c r="O9" s="44">
        <v>864</v>
      </c>
      <c r="P9" s="45">
        <f>3*24*9</f>
        <v>648</v>
      </c>
    </row>
    <row r="10" spans="1:16" s="47" customFormat="1" ht="12">
      <c r="A10" s="84" t="s">
        <v>125</v>
      </c>
      <c r="B10" s="93" t="s">
        <v>23</v>
      </c>
      <c r="C10" s="95" t="s">
        <v>26</v>
      </c>
      <c r="D10" s="220">
        <v>2</v>
      </c>
      <c r="E10" s="38">
        <v>3</v>
      </c>
      <c r="F10" s="38">
        <v>3</v>
      </c>
      <c r="G10" s="38">
        <v>3</v>
      </c>
      <c r="H10" s="46">
        <v>3</v>
      </c>
      <c r="I10" s="46">
        <v>3</v>
      </c>
      <c r="J10" s="43">
        <v>3</v>
      </c>
      <c r="K10" s="43">
        <v>3</v>
      </c>
      <c r="L10" s="43">
        <v>3</v>
      </c>
      <c r="M10" s="98">
        <v>3</v>
      </c>
      <c r="N10" s="93">
        <v>648</v>
      </c>
      <c r="O10" s="41">
        <v>648</v>
      </c>
      <c r="P10" s="95">
        <v>648</v>
      </c>
    </row>
    <row r="11" spans="1:16" s="26" customFormat="1" ht="12">
      <c r="A11" s="84" t="s">
        <v>27</v>
      </c>
      <c r="B11" s="93" t="s">
        <v>23</v>
      </c>
      <c r="C11" s="95" t="s">
        <v>24</v>
      </c>
      <c r="D11" s="89">
        <v>3</v>
      </c>
      <c r="E11" s="46">
        <v>3</v>
      </c>
      <c r="F11" s="38">
        <v>3</v>
      </c>
      <c r="G11" s="38">
        <v>3</v>
      </c>
      <c r="H11" s="46">
        <v>3</v>
      </c>
      <c r="I11" s="46">
        <v>3</v>
      </c>
      <c r="J11" s="43">
        <v>3</v>
      </c>
      <c r="K11" s="43">
        <v>3</v>
      </c>
      <c r="L11" s="43">
        <v>3</v>
      </c>
      <c r="M11" s="98">
        <v>3</v>
      </c>
      <c r="N11" s="101">
        <v>648</v>
      </c>
      <c r="O11" s="44">
        <v>648</v>
      </c>
      <c r="P11" s="45">
        <v>648</v>
      </c>
    </row>
    <row r="12" spans="1:16" s="26" customFormat="1" ht="24">
      <c r="A12" s="85" t="s">
        <v>141</v>
      </c>
      <c r="B12" s="93" t="s">
        <v>28</v>
      </c>
      <c r="C12" s="95"/>
      <c r="D12" s="89">
        <v>5</v>
      </c>
      <c r="E12" s="41">
        <v>5</v>
      </c>
      <c r="F12" s="41">
        <v>5</v>
      </c>
      <c r="G12" s="41">
        <v>5</v>
      </c>
      <c r="H12" s="42">
        <v>5</v>
      </c>
      <c r="I12" s="42">
        <v>5</v>
      </c>
      <c r="J12" s="41">
        <v>5</v>
      </c>
      <c r="K12" s="41">
        <v>5</v>
      </c>
      <c r="L12" s="41">
        <v>5</v>
      </c>
      <c r="M12" s="99">
        <v>5</v>
      </c>
      <c r="N12" s="93">
        <v>1080</v>
      </c>
      <c r="O12" s="42">
        <v>864</v>
      </c>
      <c r="P12" s="48">
        <v>648</v>
      </c>
    </row>
    <row r="13" spans="1:16" s="26" customFormat="1" ht="24">
      <c r="A13" s="85" t="s">
        <v>174</v>
      </c>
      <c r="B13" s="93" t="s">
        <v>175</v>
      </c>
      <c r="C13" s="95" t="s">
        <v>176</v>
      </c>
      <c r="D13" s="89"/>
      <c r="E13" s="41"/>
      <c r="F13" s="41"/>
      <c r="G13" s="41"/>
      <c r="H13" s="42"/>
      <c r="I13" s="42"/>
      <c r="J13" s="41"/>
      <c r="K13" s="41"/>
      <c r="L13" s="41"/>
      <c r="M13" s="99"/>
      <c r="N13" s="93"/>
      <c r="O13" s="42"/>
      <c r="P13" s="48"/>
    </row>
    <row r="14" spans="1:16" s="26" customFormat="1" ht="12">
      <c r="A14" s="84" t="s">
        <v>29</v>
      </c>
      <c r="B14" s="93" t="s">
        <v>23</v>
      </c>
      <c r="C14" s="95" t="s">
        <v>24</v>
      </c>
      <c r="D14" s="89">
        <v>3</v>
      </c>
      <c r="E14" s="41">
        <v>4</v>
      </c>
      <c r="F14" s="41">
        <v>4</v>
      </c>
      <c r="G14" s="41">
        <v>4</v>
      </c>
      <c r="H14" s="42">
        <v>4</v>
      </c>
      <c r="I14" s="42">
        <v>4</v>
      </c>
      <c r="J14" s="43">
        <v>4</v>
      </c>
      <c r="K14" s="43">
        <v>4</v>
      </c>
      <c r="L14" s="43">
        <v>4</v>
      </c>
      <c r="M14" s="98">
        <v>4</v>
      </c>
      <c r="N14" s="101">
        <v>864</v>
      </c>
      <c r="O14" s="44">
        <v>864</v>
      </c>
      <c r="P14" s="45">
        <v>648</v>
      </c>
    </row>
    <row r="15" spans="1:16" s="26" customFormat="1" ht="12">
      <c r="A15" s="84" t="s">
        <v>30</v>
      </c>
      <c r="B15" s="93" t="s">
        <v>21</v>
      </c>
      <c r="C15" s="95"/>
      <c r="D15" s="89">
        <v>2</v>
      </c>
      <c r="E15" s="41">
        <v>2</v>
      </c>
      <c r="F15" s="41">
        <v>2</v>
      </c>
      <c r="G15" s="41">
        <v>2</v>
      </c>
      <c r="H15" s="42">
        <v>2</v>
      </c>
      <c r="I15" s="42">
        <v>2</v>
      </c>
      <c r="J15" s="43">
        <v>2</v>
      </c>
      <c r="K15" s="43">
        <v>2</v>
      </c>
      <c r="L15" s="43">
        <v>2</v>
      </c>
      <c r="M15" s="98">
        <v>2</v>
      </c>
      <c r="N15" s="101">
        <v>432</v>
      </c>
      <c r="O15" s="44">
        <v>432</v>
      </c>
      <c r="P15" s="45">
        <v>432</v>
      </c>
    </row>
    <row r="16" spans="1:16" s="26" customFormat="1" ht="12">
      <c r="A16" s="84" t="s">
        <v>31</v>
      </c>
      <c r="B16" s="93" t="s">
        <v>23</v>
      </c>
      <c r="C16" s="94" t="s">
        <v>26</v>
      </c>
      <c r="D16" s="89">
        <v>3</v>
      </c>
      <c r="E16" s="41">
        <v>4</v>
      </c>
      <c r="F16" s="41">
        <v>4</v>
      </c>
      <c r="G16" s="41">
        <v>4</v>
      </c>
      <c r="H16" s="42">
        <v>4</v>
      </c>
      <c r="I16" s="42">
        <v>4</v>
      </c>
      <c r="J16" s="43">
        <v>4</v>
      </c>
      <c r="K16" s="43">
        <v>4</v>
      </c>
      <c r="L16" s="43">
        <v>4</v>
      </c>
      <c r="M16" s="98">
        <v>4</v>
      </c>
      <c r="N16" s="101">
        <v>864</v>
      </c>
      <c r="O16" s="44">
        <v>864</v>
      </c>
      <c r="P16" s="45">
        <v>648</v>
      </c>
    </row>
    <row r="17" spans="1:16" s="26" customFormat="1" ht="12.75" customHeight="1">
      <c r="A17" s="85" t="s">
        <v>59</v>
      </c>
      <c r="B17" s="93" t="s">
        <v>32</v>
      </c>
      <c r="C17" s="95" t="s">
        <v>172</v>
      </c>
      <c r="D17" s="89">
        <v>4</v>
      </c>
      <c r="E17" s="41">
        <v>5</v>
      </c>
      <c r="F17" s="41">
        <v>5</v>
      </c>
      <c r="G17" s="41">
        <v>5</v>
      </c>
      <c r="H17" s="42">
        <v>5</v>
      </c>
      <c r="I17" s="42">
        <v>5</v>
      </c>
      <c r="J17" s="43">
        <v>5</v>
      </c>
      <c r="K17" s="43">
        <v>5</v>
      </c>
      <c r="L17" s="43">
        <v>5</v>
      </c>
      <c r="M17" s="98">
        <v>5</v>
      </c>
      <c r="N17" s="101">
        <v>1080</v>
      </c>
      <c r="O17" s="44">
        <v>864</v>
      </c>
      <c r="P17" s="45">
        <v>648</v>
      </c>
    </row>
    <row r="18" spans="1:16" s="47" customFormat="1" ht="12">
      <c r="A18" s="84" t="s">
        <v>126</v>
      </c>
      <c r="B18" s="93" t="s">
        <v>23</v>
      </c>
      <c r="C18" s="95" t="s">
        <v>26</v>
      </c>
      <c r="D18" s="89">
        <v>3</v>
      </c>
      <c r="E18" s="41">
        <v>4</v>
      </c>
      <c r="F18" s="41">
        <v>4</v>
      </c>
      <c r="G18" s="41">
        <v>4</v>
      </c>
      <c r="H18" s="42">
        <v>4</v>
      </c>
      <c r="I18" s="42">
        <v>4</v>
      </c>
      <c r="J18" s="43">
        <v>4</v>
      </c>
      <c r="K18" s="43">
        <v>4</v>
      </c>
      <c r="L18" s="43">
        <v>4</v>
      </c>
      <c r="M18" s="98">
        <v>4</v>
      </c>
      <c r="N18" s="93">
        <v>864</v>
      </c>
      <c r="O18" s="41">
        <v>864</v>
      </c>
      <c r="P18" s="95">
        <v>648</v>
      </c>
    </row>
    <row r="19" spans="1:16" s="26" customFormat="1" ht="12">
      <c r="A19" s="84" t="s">
        <v>34</v>
      </c>
      <c r="B19" s="93" t="s">
        <v>23</v>
      </c>
      <c r="C19" s="94" t="s">
        <v>24</v>
      </c>
      <c r="D19" s="89">
        <v>5</v>
      </c>
      <c r="E19" s="42">
        <v>3</v>
      </c>
      <c r="F19" s="41">
        <v>3</v>
      </c>
      <c r="G19" s="41">
        <v>3</v>
      </c>
      <c r="H19" s="42">
        <v>3</v>
      </c>
      <c r="I19" s="42">
        <v>3</v>
      </c>
      <c r="J19" s="43">
        <v>3</v>
      </c>
      <c r="K19" s="43">
        <v>3</v>
      </c>
      <c r="L19" s="43">
        <v>3</v>
      </c>
      <c r="M19" s="98">
        <v>3</v>
      </c>
      <c r="N19" s="101">
        <v>648</v>
      </c>
      <c r="O19" s="44">
        <v>648</v>
      </c>
      <c r="P19" s="45">
        <v>648</v>
      </c>
    </row>
    <row r="20" spans="1:16" s="26" customFormat="1" ht="12">
      <c r="A20" s="84" t="s">
        <v>35</v>
      </c>
      <c r="B20" s="93" t="s">
        <v>21</v>
      </c>
      <c r="C20" s="95"/>
      <c r="D20" s="89">
        <v>3</v>
      </c>
      <c r="E20" s="41">
        <v>4</v>
      </c>
      <c r="F20" s="41">
        <v>4</v>
      </c>
      <c r="G20" s="41">
        <v>4</v>
      </c>
      <c r="H20" s="42">
        <v>4</v>
      </c>
      <c r="I20" s="42">
        <v>4</v>
      </c>
      <c r="J20" s="43">
        <v>4</v>
      </c>
      <c r="K20" s="43">
        <v>4</v>
      </c>
      <c r="L20" s="43">
        <v>4</v>
      </c>
      <c r="M20" s="98">
        <v>4</v>
      </c>
      <c r="N20" s="101">
        <v>864</v>
      </c>
      <c r="O20" s="44">
        <v>864</v>
      </c>
      <c r="P20" s="45">
        <v>648</v>
      </c>
    </row>
    <row r="21" spans="1:17" s="50" customFormat="1" ht="12">
      <c r="A21" s="84" t="s">
        <v>129</v>
      </c>
      <c r="B21" s="93"/>
      <c r="C21" s="95"/>
      <c r="D21" s="89"/>
      <c r="E21" s="41"/>
      <c r="F21" s="41"/>
      <c r="G21" s="41">
        <v>4</v>
      </c>
      <c r="H21" s="42">
        <v>4</v>
      </c>
      <c r="I21" s="42">
        <v>4</v>
      </c>
      <c r="J21" s="43">
        <v>4</v>
      </c>
      <c r="K21" s="43">
        <v>4</v>
      </c>
      <c r="L21" s="43">
        <v>4</v>
      </c>
      <c r="M21" s="98">
        <v>4</v>
      </c>
      <c r="N21" s="93">
        <v>864</v>
      </c>
      <c r="O21" s="41">
        <v>864</v>
      </c>
      <c r="P21" s="95">
        <v>648</v>
      </c>
      <c r="Q21" s="49"/>
    </row>
    <row r="22" spans="1:16" s="50" customFormat="1" ht="12">
      <c r="A22" s="84" t="s">
        <v>130</v>
      </c>
      <c r="B22" s="93"/>
      <c r="C22" s="95"/>
      <c r="D22" s="89"/>
      <c r="E22" s="41"/>
      <c r="F22" s="41"/>
      <c r="G22" s="41"/>
      <c r="H22" s="41">
        <v>4</v>
      </c>
      <c r="I22" s="41">
        <v>4</v>
      </c>
      <c r="J22" s="43">
        <v>4</v>
      </c>
      <c r="K22" s="43">
        <v>4</v>
      </c>
      <c r="L22" s="43">
        <v>4</v>
      </c>
      <c r="M22" s="98">
        <v>4</v>
      </c>
      <c r="N22" s="93">
        <v>864</v>
      </c>
      <c r="O22" s="41">
        <v>864</v>
      </c>
      <c r="P22" s="95">
        <v>648</v>
      </c>
    </row>
    <row r="23" spans="1:16" s="50" customFormat="1" ht="12">
      <c r="A23" s="84" t="s">
        <v>131</v>
      </c>
      <c r="B23" s="93"/>
      <c r="C23" s="95"/>
      <c r="D23" s="89"/>
      <c r="E23" s="41"/>
      <c r="F23" s="41"/>
      <c r="G23" s="41"/>
      <c r="H23" s="41">
        <v>4</v>
      </c>
      <c r="I23" s="41">
        <v>4</v>
      </c>
      <c r="J23" s="43">
        <v>4</v>
      </c>
      <c r="K23" s="43">
        <v>4</v>
      </c>
      <c r="L23" s="43">
        <v>4</v>
      </c>
      <c r="M23" s="98">
        <v>4</v>
      </c>
      <c r="N23" s="93">
        <v>864</v>
      </c>
      <c r="O23" s="41">
        <v>864</v>
      </c>
      <c r="P23" s="95">
        <v>648</v>
      </c>
    </row>
    <row r="24" spans="1:16" s="50" customFormat="1" ht="12">
      <c r="A24" s="84" t="s">
        <v>132</v>
      </c>
      <c r="B24" s="93"/>
      <c r="C24" s="95"/>
      <c r="D24" s="89"/>
      <c r="E24" s="41"/>
      <c r="F24" s="41"/>
      <c r="G24" s="41"/>
      <c r="H24" s="80"/>
      <c r="I24" s="80"/>
      <c r="J24" s="43"/>
      <c r="K24" s="43"/>
      <c r="L24" s="43"/>
      <c r="M24" s="98"/>
      <c r="N24" s="93"/>
      <c r="O24" s="41"/>
      <c r="P24" s="95">
        <v>648</v>
      </c>
    </row>
    <row r="25" spans="1:16" s="50" customFormat="1" ht="24">
      <c r="A25" s="85" t="s">
        <v>133</v>
      </c>
      <c r="B25" s="93"/>
      <c r="C25" s="95"/>
      <c r="D25" s="89"/>
      <c r="E25" s="41"/>
      <c r="F25" s="41"/>
      <c r="G25" s="41"/>
      <c r="H25" s="80"/>
      <c r="I25" s="80"/>
      <c r="J25" s="43"/>
      <c r="K25" s="43"/>
      <c r="L25" s="43"/>
      <c r="M25" s="98"/>
      <c r="N25" s="93"/>
      <c r="O25" s="41"/>
      <c r="P25" s="95">
        <v>648</v>
      </c>
    </row>
    <row r="26" spans="1:16" s="50" customFormat="1" ht="12">
      <c r="A26" s="84" t="s">
        <v>130</v>
      </c>
      <c r="B26" s="93"/>
      <c r="C26" s="95"/>
      <c r="D26" s="89"/>
      <c r="E26" s="41"/>
      <c r="F26" s="41"/>
      <c r="G26" s="41"/>
      <c r="H26" s="80"/>
      <c r="I26" s="80"/>
      <c r="J26" s="43"/>
      <c r="K26" s="43"/>
      <c r="L26" s="43"/>
      <c r="M26" s="98"/>
      <c r="N26" s="93"/>
      <c r="O26" s="41"/>
      <c r="P26" s="95">
        <v>648</v>
      </c>
    </row>
    <row r="27" spans="1:16" s="50" customFormat="1" ht="12.75" thickBot="1">
      <c r="A27" s="221" t="s">
        <v>134</v>
      </c>
      <c r="B27" s="222"/>
      <c r="C27" s="223"/>
      <c r="D27" s="224"/>
      <c r="E27" s="225"/>
      <c r="F27" s="225"/>
      <c r="G27" s="225"/>
      <c r="H27" s="226"/>
      <c r="I27" s="226"/>
      <c r="J27" s="227"/>
      <c r="K27" s="227"/>
      <c r="L27" s="227"/>
      <c r="M27" s="228"/>
      <c r="N27" s="222"/>
      <c r="O27" s="225"/>
      <c r="P27" s="223">
        <v>648</v>
      </c>
    </row>
    <row r="28" spans="1:16" s="26" customFormat="1" ht="12.75" thickBot="1">
      <c r="A28" s="86" t="s">
        <v>36</v>
      </c>
      <c r="B28" s="74" t="s">
        <v>37</v>
      </c>
      <c r="C28" s="73" t="s">
        <v>38</v>
      </c>
      <c r="D28" s="90">
        <f aca="true" t="shared" si="0" ref="D28:O28">SUM(D7:D23)</f>
        <v>38</v>
      </c>
      <c r="E28" s="51">
        <f t="shared" si="0"/>
        <v>43</v>
      </c>
      <c r="F28" s="51">
        <f t="shared" si="0"/>
        <v>43</v>
      </c>
      <c r="G28" s="51">
        <f t="shared" si="0"/>
        <v>47</v>
      </c>
      <c r="H28" s="51">
        <f t="shared" si="0"/>
        <v>55</v>
      </c>
      <c r="I28" s="51">
        <f t="shared" si="0"/>
        <v>55</v>
      </c>
      <c r="J28" s="51">
        <f t="shared" si="0"/>
        <v>55</v>
      </c>
      <c r="K28" s="51">
        <f t="shared" si="0"/>
        <v>55</v>
      </c>
      <c r="L28" s="51">
        <f t="shared" si="0"/>
        <v>55</v>
      </c>
      <c r="M28" s="52">
        <f t="shared" si="0"/>
        <v>55</v>
      </c>
      <c r="N28" s="53">
        <f t="shared" si="0"/>
        <v>11880</v>
      </c>
      <c r="O28" s="54">
        <f t="shared" si="0"/>
        <v>11448</v>
      </c>
      <c r="P28" s="55">
        <f>SUM(P7:P27)</f>
        <v>11880</v>
      </c>
    </row>
    <row r="29" spans="1:16" s="26" customFormat="1" ht="12.75" thickBot="1">
      <c r="A29" s="27" t="s">
        <v>50</v>
      </c>
      <c r="B29" s="56"/>
      <c r="C29" s="37"/>
      <c r="D29" s="37"/>
      <c r="N29" s="37"/>
      <c r="O29" s="37"/>
      <c r="P29" s="37"/>
    </row>
    <row r="30" spans="1:16" s="26" customFormat="1" ht="12">
      <c r="A30" s="28" t="s">
        <v>39</v>
      </c>
      <c r="B30" s="57" t="s">
        <v>23</v>
      </c>
      <c r="C30" s="58" t="s">
        <v>24</v>
      </c>
      <c r="D30" s="57">
        <v>3</v>
      </c>
      <c r="E30" s="57">
        <v>3</v>
      </c>
      <c r="F30" s="57">
        <v>3</v>
      </c>
      <c r="G30" s="59">
        <v>3</v>
      </c>
      <c r="H30" s="60">
        <v>3</v>
      </c>
      <c r="I30" s="61">
        <v>3</v>
      </c>
      <c r="J30" s="62">
        <v>3</v>
      </c>
      <c r="K30" s="63">
        <v>3</v>
      </c>
      <c r="L30" s="62">
        <v>3</v>
      </c>
      <c r="M30" s="59">
        <v>3</v>
      </c>
      <c r="N30" s="61">
        <v>648</v>
      </c>
      <c r="O30" s="61">
        <v>648</v>
      </c>
      <c r="P30" s="61">
        <v>648</v>
      </c>
    </row>
    <row r="31" spans="1:16" s="26" customFormat="1" ht="12.75" thickBot="1">
      <c r="A31" s="30" t="s">
        <v>40</v>
      </c>
      <c r="B31" s="64" t="s">
        <v>23</v>
      </c>
      <c r="C31" s="65" t="s">
        <v>24</v>
      </c>
      <c r="D31" s="64">
        <v>3</v>
      </c>
      <c r="E31" s="64">
        <v>4</v>
      </c>
      <c r="F31" s="64">
        <v>4</v>
      </c>
      <c r="G31" s="66">
        <v>4</v>
      </c>
      <c r="H31" s="67">
        <v>4</v>
      </c>
      <c r="I31" s="68">
        <v>4</v>
      </c>
      <c r="J31" s="69">
        <v>4</v>
      </c>
      <c r="K31" s="70">
        <v>4</v>
      </c>
      <c r="L31" s="69">
        <v>4</v>
      </c>
      <c r="M31" s="71">
        <v>4</v>
      </c>
      <c r="N31" s="68">
        <v>864</v>
      </c>
      <c r="O31" s="68">
        <v>864</v>
      </c>
      <c r="P31" s="68">
        <v>648</v>
      </c>
    </row>
    <row r="32" spans="1:16" s="26" customFormat="1" ht="12.75" thickBot="1">
      <c r="A32" s="31" t="s">
        <v>36</v>
      </c>
      <c r="B32" s="72" t="s">
        <v>41</v>
      </c>
      <c r="C32" s="73" t="s">
        <v>42</v>
      </c>
      <c r="D32" s="74">
        <f aca="true" t="shared" si="1" ref="D32:M32">SUM(D30:D31)</f>
        <v>6</v>
      </c>
      <c r="E32" s="72">
        <f t="shared" si="1"/>
        <v>7</v>
      </c>
      <c r="F32" s="72">
        <f t="shared" si="1"/>
        <v>7</v>
      </c>
      <c r="G32" s="72">
        <f t="shared" si="1"/>
        <v>7</v>
      </c>
      <c r="H32" s="75">
        <f t="shared" si="1"/>
        <v>7</v>
      </c>
      <c r="I32" s="75">
        <f t="shared" si="1"/>
        <v>7</v>
      </c>
      <c r="J32" s="75">
        <f t="shared" si="1"/>
        <v>7</v>
      </c>
      <c r="K32" s="75">
        <f t="shared" si="1"/>
        <v>7</v>
      </c>
      <c r="L32" s="75">
        <f t="shared" si="1"/>
        <v>7</v>
      </c>
      <c r="M32" s="76">
        <f t="shared" si="1"/>
        <v>7</v>
      </c>
      <c r="N32" s="54">
        <f>SUM(N30:N31)</f>
        <v>1512</v>
      </c>
      <c r="O32" s="54">
        <f>SUM(O30:O31)</f>
        <v>1512</v>
      </c>
      <c r="P32" s="54">
        <f>SUM(P30:P31)</f>
        <v>1296</v>
      </c>
    </row>
    <row r="33" spans="1:16" s="26" customFormat="1" ht="12.75" thickBot="1">
      <c r="A33" s="27"/>
      <c r="B33" s="37"/>
      <c r="C33" s="37"/>
      <c r="N33" s="37"/>
      <c r="O33" s="37"/>
      <c r="P33" s="37"/>
    </row>
    <row r="34" spans="1:16" s="26" customFormat="1" ht="12.75" thickBot="1">
      <c r="A34" s="33" t="s">
        <v>36</v>
      </c>
      <c r="B34" s="74" t="s">
        <v>43</v>
      </c>
      <c r="C34" s="73" t="s">
        <v>44</v>
      </c>
      <c r="D34" s="77">
        <f aca="true" t="shared" si="2" ref="D34:M34">D28+D32</f>
        <v>44</v>
      </c>
      <c r="E34" s="77">
        <f t="shared" si="2"/>
        <v>50</v>
      </c>
      <c r="F34" s="77">
        <f t="shared" si="2"/>
        <v>50</v>
      </c>
      <c r="G34" s="77">
        <f t="shared" si="2"/>
        <v>54</v>
      </c>
      <c r="H34" s="77">
        <f t="shared" si="2"/>
        <v>62</v>
      </c>
      <c r="I34" s="77">
        <f t="shared" si="2"/>
        <v>62</v>
      </c>
      <c r="J34" s="77">
        <f t="shared" si="2"/>
        <v>62</v>
      </c>
      <c r="K34" s="77">
        <f t="shared" si="2"/>
        <v>62</v>
      </c>
      <c r="L34" s="77">
        <f t="shared" si="2"/>
        <v>62</v>
      </c>
      <c r="M34" s="77">
        <f t="shared" si="2"/>
        <v>62</v>
      </c>
      <c r="N34" s="78">
        <f>N32+N28</f>
        <v>13392</v>
      </c>
      <c r="O34" s="79">
        <f>O32+O28</f>
        <v>12960</v>
      </c>
      <c r="P34" s="79">
        <f>P32+P28</f>
        <v>13176</v>
      </c>
    </row>
    <row r="35" spans="1:16" s="26" customFormat="1" ht="12">
      <c r="A35" s="34"/>
      <c r="B35" s="56"/>
      <c r="C35" s="37"/>
      <c r="N35" s="37"/>
      <c r="O35" s="37"/>
      <c r="P35" s="37"/>
    </row>
    <row r="36" spans="1:16" s="26" customFormat="1" ht="12">
      <c r="A36" s="35" t="s">
        <v>45</v>
      </c>
      <c r="B36" s="38"/>
      <c r="C36" s="38"/>
      <c r="D36" s="9">
        <f>D34*24</f>
        <v>1056</v>
      </c>
      <c r="E36" s="9">
        <f>E34*24</f>
        <v>1200</v>
      </c>
      <c r="F36" s="9">
        <f>F34*24</f>
        <v>1200</v>
      </c>
      <c r="G36" s="9">
        <f>G34*24</f>
        <v>1296</v>
      </c>
      <c r="H36" s="9">
        <f aca="true" t="shared" si="3" ref="H36:M36">H34*24</f>
        <v>1488</v>
      </c>
      <c r="I36" s="9">
        <f t="shared" si="3"/>
        <v>1488</v>
      </c>
      <c r="J36" s="9">
        <f t="shared" si="3"/>
        <v>1488</v>
      </c>
      <c r="K36" s="9">
        <f t="shared" si="3"/>
        <v>1488</v>
      </c>
      <c r="L36" s="9">
        <f t="shared" si="3"/>
        <v>1488</v>
      </c>
      <c r="M36" s="9">
        <f t="shared" si="3"/>
        <v>1488</v>
      </c>
      <c r="N36" s="37"/>
      <c r="O36" s="37"/>
      <c r="P36" s="37"/>
    </row>
    <row r="37" spans="1:16" s="26" customFormat="1" ht="12">
      <c r="A37" s="9" t="s">
        <v>46</v>
      </c>
      <c r="B37" s="38"/>
      <c r="C37" s="38"/>
      <c r="D37" s="9"/>
      <c r="E37" s="9">
        <f>E34*2</f>
        <v>100</v>
      </c>
      <c r="F37" s="9">
        <f aca="true" t="shared" si="4" ref="F37:M37">F34*2</f>
        <v>100</v>
      </c>
      <c r="G37" s="9">
        <f t="shared" si="4"/>
        <v>108</v>
      </c>
      <c r="H37" s="9">
        <f t="shared" si="4"/>
        <v>124</v>
      </c>
      <c r="I37" s="9">
        <f t="shared" si="4"/>
        <v>124</v>
      </c>
      <c r="J37" s="9">
        <f t="shared" si="4"/>
        <v>124</v>
      </c>
      <c r="K37" s="9">
        <f t="shared" si="4"/>
        <v>124</v>
      </c>
      <c r="L37" s="9">
        <f t="shared" si="4"/>
        <v>124</v>
      </c>
      <c r="M37" s="9">
        <f t="shared" si="4"/>
        <v>124</v>
      </c>
      <c r="N37" s="37"/>
      <c r="O37" s="37"/>
      <c r="P37" s="37"/>
    </row>
    <row r="38" spans="1:16" s="26" customFormat="1" ht="12">
      <c r="A38" s="9" t="s">
        <v>47</v>
      </c>
      <c r="B38" s="38"/>
      <c r="C38" s="38"/>
      <c r="D38" s="9"/>
      <c r="E38" s="9">
        <f aca="true" t="shared" si="5" ref="E38:M38">SUM(E36:E37)</f>
        <v>1300</v>
      </c>
      <c r="F38" s="9">
        <f t="shared" si="5"/>
        <v>1300</v>
      </c>
      <c r="G38" s="9">
        <f t="shared" si="5"/>
        <v>1404</v>
      </c>
      <c r="H38" s="9">
        <f t="shared" si="5"/>
        <v>1612</v>
      </c>
      <c r="I38" s="9">
        <f t="shared" si="5"/>
        <v>1612</v>
      </c>
      <c r="J38" s="9">
        <f t="shared" si="5"/>
        <v>1612</v>
      </c>
      <c r="K38" s="9">
        <f t="shared" si="5"/>
        <v>1612</v>
      </c>
      <c r="L38" s="9">
        <f t="shared" si="5"/>
        <v>1612</v>
      </c>
      <c r="M38" s="9">
        <f t="shared" si="5"/>
        <v>1612</v>
      </c>
      <c r="N38" s="37"/>
      <c r="O38" s="37"/>
      <c r="P38" s="37"/>
    </row>
    <row r="39" spans="2:16" s="26" customFormat="1" ht="12">
      <c r="B39" s="37"/>
      <c r="C39" s="37"/>
      <c r="N39" s="37"/>
      <c r="O39" s="37"/>
      <c r="P39" s="37"/>
    </row>
    <row r="40" spans="1:16" s="26" customFormat="1" ht="12">
      <c r="A40" s="9" t="s">
        <v>48</v>
      </c>
      <c r="B40" s="41"/>
      <c r="C40" s="41"/>
      <c r="D40" s="80">
        <v>1066</v>
      </c>
      <c r="E40" s="80">
        <v>1259</v>
      </c>
      <c r="F40" s="80">
        <v>1197</v>
      </c>
      <c r="G40" s="80">
        <v>1389</v>
      </c>
      <c r="H40" s="80">
        <v>1533</v>
      </c>
      <c r="I40" s="80">
        <v>1576</v>
      </c>
      <c r="J40" s="80">
        <v>1555</v>
      </c>
      <c r="K40" s="80">
        <v>1456</v>
      </c>
      <c r="L40" s="80">
        <v>1480</v>
      </c>
      <c r="M40" s="80">
        <v>1500</v>
      </c>
      <c r="N40" s="37"/>
      <c r="O40" s="37"/>
      <c r="P40" s="37"/>
    </row>
    <row r="41" spans="1:16" s="26" customFormat="1" ht="12">
      <c r="A41" s="9" t="s">
        <v>49</v>
      </c>
      <c r="B41" s="41"/>
      <c r="C41" s="41"/>
      <c r="D41" s="80"/>
      <c r="E41" s="81">
        <f>E40/24</f>
        <v>52.458333333333336</v>
      </c>
      <c r="F41" s="81">
        <f aca="true" t="shared" si="6" ref="F41:M41">F40/24</f>
        <v>49.875</v>
      </c>
      <c r="G41" s="81">
        <f t="shared" si="6"/>
        <v>57.875</v>
      </c>
      <c r="H41" s="81">
        <f t="shared" si="6"/>
        <v>63.875</v>
      </c>
      <c r="I41" s="81">
        <f t="shared" si="6"/>
        <v>65.66666666666667</v>
      </c>
      <c r="J41" s="81">
        <f t="shared" si="6"/>
        <v>64.79166666666667</v>
      </c>
      <c r="K41" s="81">
        <f t="shared" si="6"/>
        <v>60.666666666666664</v>
      </c>
      <c r="L41" s="81">
        <f t="shared" si="6"/>
        <v>61.666666666666664</v>
      </c>
      <c r="M41" s="81">
        <f t="shared" si="6"/>
        <v>62.5</v>
      </c>
      <c r="N41" s="37"/>
      <c r="O41" s="37"/>
      <c r="P41" s="37"/>
    </row>
    <row r="42" spans="1:16" s="26" customFormat="1" ht="12">
      <c r="A42" s="9" t="s">
        <v>142</v>
      </c>
      <c r="B42" s="38"/>
      <c r="C42" s="38"/>
      <c r="D42" s="9"/>
      <c r="E42" s="9">
        <f>E36-E40</f>
        <v>-59</v>
      </c>
      <c r="F42" s="9">
        <f aca="true" t="shared" si="7" ref="F42:M42">F36-F40</f>
        <v>3</v>
      </c>
      <c r="G42" s="9">
        <f t="shared" si="7"/>
        <v>-93</v>
      </c>
      <c r="H42" s="9">
        <f t="shared" si="7"/>
        <v>-45</v>
      </c>
      <c r="I42" s="9">
        <f t="shared" si="7"/>
        <v>-88</v>
      </c>
      <c r="J42" s="9">
        <f t="shared" si="7"/>
        <v>-67</v>
      </c>
      <c r="K42" s="9">
        <f t="shared" si="7"/>
        <v>32</v>
      </c>
      <c r="L42" s="9">
        <f t="shared" si="7"/>
        <v>8</v>
      </c>
      <c r="M42" s="9">
        <f t="shared" si="7"/>
        <v>-12</v>
      </c>
      <c r="N42" s="37"/>
      <c r="O42" s="37"/>
      <c r="P42" s="37"/>
    </row>
    <row r="43" spans="2:16" s="26" customFormat="1" ht="12">
      <c r="B43" s="37"/>
      <c r="C43" s="37"/>
      <c r="N43" s="37"/>
      <c r="O43" s="37"/>
      <c r="P43" s="37"/>
    </row>
    <row r="44" spans="1:16" s="26" customFormat="1" ht="12">
      <c r="A44" s="26" t="s">
        <v>127</v>
      </c>
      <c r="B44" s="37"/>
      <c r="C44" s="37"/>
      <c r="N44" s="37"/>
      <c r="O44" s="37"/>
      <c r="P44" s="37"/>
    </row>
    <row r="45" ht="12.75">
      <c r="A45" s="26" t="s">
        <v>143</v>
      </c>
    </row>
  </sheetData>
  <sheetProtection/>
  <mergeCells count="7">
    <mergeCell ref="A3:A5"/>
    <mergeCell ref="N3:P3"/>
    <mergeCell ref="B3:C4"/>
    <mergeCell ref="D3:M3"/>
    <mergeCell ref="N4:N5"/>
    <mergeCell ref="O4:O5"/>
    <mergeCell ref="P4:P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8" width="12.8515625" style="0" customWidth="1"/>
  </cols>
  <sheetData>
    <row r="1" ht="12.75">
      <c r="A1" s="2" t="s">
        <v>144</v>
      </c>
    </row>
    <row r="2" s="26" customFormat="1" ht="12">
      <c r="A2" s="1"/>
    </row>
    <row r="3" s="26" customFormat="1" ht="12">
      <c r="A3" s="1"/>
    </row>
    <row r="4" spans="1:8" s="26" customFormat="1" ht="25.5" customHeight="1">
      <c r="A4" s="189" t="s">
        <v>0</v>
      </c>
      <c r="B4" s="189" t="s">
        <v>2</v>
      </c>
      <c r="C4" s="189"/>
      <c r="D4" s="189"/>
      <c r="E4" s="189"/>
      <c r="F4" s="191" t="s">
        <v>145</v>
      </c>
      <c r="G4" s="192"/>
      <c r="H4" s="193"/>
    </row>
    <row r="5" spans="1:8" s="26" customFormat="1" ht="25.5" customHeight="1">
      <c r="A5" s="190"/>
      <c r="B5" s="133" t="s">
        <v>123</v>
      </c>
      <c r="C5" s="10" t="s">
        <v>122</v>
      </c>
      <c r="D5" s="10" t="s">
        <v>52</v>
      </c>
      <c r="E5" s="10" t="s">
        <v>53</v>
      </c>
      <c r="F5" s="132">
        <v>1</v>
      </c>
      <c r="G5" s="132">
        <v>0.65</v>
      </c>
      <c r="H5" s="132">
        <v>0.85</v>
      </c>
    </row>
    <row r="6" spans="1:8" s="26" customFormat="1" ht="12.75">
      <c r="A6" s="10" t="s">
        <v>8</v>
      </c>
      <c r="B6" s="20">
        <v>979</v>
      </c>
      <c r="C6" s="20">
        <f>SUM(D6:E6)</f>
        <v>893</v>
      </c>
      <c r="D6" s="20">
        <v>763</v>
      </c>
      <c r="E6" s="20">
        <v>130</v>
      </c>
      <c r="F6" s="20"/>
      <c r="G6" s="20"/>
      <c r="H6" s="20"/>
    </row>
    <row r="7" spans="1:8" s="26" customFormat="1" ht="12.75">
      <c r="A7" s="20" t="s">
        <v>9</v>
      </c>
      <c r="B7" s="20">
        <v>991</v>
      </c>
      <c r="C7" s="20">
        <f aca="true" t="shared" si="0" ref="C7:C16">SUM(D7:E7)</f>
        <v>924</v>
      </c>
      <c r="D7" s="20">
        <v>812</v>
      </c>
      <c r="E7" s="20">
        <v>112</v>
      </c>
      <c r="F7" s="20"/>
      <c r="G7" s="20"/>
      <c r="H7" s="20"/>
    </row>
    <row r="8" spans="1:8" s="26" customFormat="1" ht="12.75">
      <c r="A8" s="20" t="s">
        <v>10</v>
      </c>
      <c r="B8" s="20">
        <v>939</v>
      </c>
      <c r="C8" s="20">
        <f t="shared" si="0"/>
        <v>894</v>
      </c>
      <c r="D8" s="20">
        <v>767</v>
      </c>
      <c r="E8" s="20">
        <v>127</v>
      </c>
      <c r="F8" s="107">
        <f>SUM(C6:C8)</f>
        <v>2711</v>
      </c>
      <c r="G8" s="107">
        <f>F8*0.65</f>
        <v>1762.15</v>
      </c>
      <c r="H8" s="107">
        <f>F8*0.85</f>
        <v>2304.35</v>
      </c>
    </row>
    <row r="9" spans="1:8" s="26" customFormat="1" ht="12.75">
      <c r="A9" s="20" t="s">
        <v>11</v>
      </c>
      <c r="B9" s="20">
        <v>911</v>
      </c>
      <c r="C9" s="20">
        <f t="shared" si="0"/>
        <v>864</v>
      </c>
      <c r="D9" s="20">
        <v>734</v>
      </c>
      <c r="E9" s="20">
        <v>130</v>
      </c>
      <c r="F9" s="107">
        <f aca="true" t="shared" si="1" ref="F9:F16">SUM(C7:C9)</f>
        <v>2682</v>
      </c>
      <c r="G9" s="107">
        <f aca="true" t="shared" si="2" ref="G9:G16">F9*0.65</f>
        <v>1743.3</v>
      </c>
      <c r="H9" s="107">
        <f aca="true" t="shared" si="3" ref="H9:H16">F9*0.85</f>
        <v>2279.7</v>
      </c>
    </row>
    <row r="10" spans="1:8" s="26" customFormat="1" ht="12.75">
      <c r="A10" s="20" t="s">
        <v>12</v>
      </c>
      <c r="B10" s="20">
        <v>904</v>
      </c>
      <c r="C10" s="20">
        <f t="shared" si="0"/>
        <v>856</v>
      </c>
      <c r="D10" s="20">
        <v>750</v>
      </c>
      <c r="E10" s="20">
        <v>106</v>
      </c>
      <c r="F10" s="107">
        <f t="shared" si="1"/>
        <v>2614</v>
      </c>
      <c r="G10" s="107">
        <f t="shared" si="2"/>
        <v>1699.1000000000001</v>
      </c>
      <c r="H10" s="107">
        <f t="shared" si="3"/>
        <v>2221.9</v>
      </c>
    </row>
    <row r="11" spans="1:8" s="26" customFormat="1" ht="12.75">
      <c r="A11" s="20" t="s">
        <v>13</v>
      </c>
      <c r="B11" s="20">
        <v>924</v>
      </c>
      <c r="C11" s="20">
        <f t="shared" si="0"/>
        <v>894</v>
      </c>
      <c r="D11" s="20">
        <v>751</v>
      </c>
      <c r="E11" s="20">
        <v>143</v>
      </c>
      <c r="F11" s="107">
        <f t="shared" si="1"/>
        <v>2614</v>
      </c>
      <c r="G11" s="107">
        <f t="shared" si="2"/>
        <v>1699.1000000000001</v>
      </c>
      <c r="H11" s="107">
        <f t="shared" si="3"/>
        <v>2221.9</v>
      </c>
    </row>
    <row r="12" spans="1:8" s="26" customFormat="1" ht="12.75">
      <c r="A12" s="20" t="s">
        <v>14</v>
      </c>
      <c r="B12" s="20">
        <v>850</v>
      </c>
      <c r="C12" s="20">
        <f t="shared" si="0"/>
        <v>816</v>
      </c>
      <c r="D12" s="20">
        <v>673</v>
      </c>
      <c r="E12" s="20">
        <v>143</v>
      </c>
      <c r="F12" s="107">
        <f t="shared" si="1"/>
        <v>2566</v>
      </c>
      <c r="G12" s="107">
        <f t="shared" si="2"/>
        <v>1667.9</v>
      </c>
      <c r="H12" s="107">
        <f t="shared" si="3"/>
        <v>2181.1</v>
      </c>
    </row>
    <row r="13" spans="1:8" s="26" customFormat="1" ht="12.75">
      <c r="A13" s="20" t="s">
        <v>15</v>
      </c>
      <c r="B13" s="20">
        <v>918</v>
      </c>
      <c r="C13" s="20">
        <f t="shared" si="0"/>
        <v>889</v>
      </c>
      <c r="D13" s="20">
        <v>742</v>
      </c>
      <c r="E13" s="20">
        <v>147</v>
      </c>
      <c r="F13" s="107">
        <f t="shared" si="1"/>
        <v>2599</v>
      </c>
      <c r="G13" s="107">
        <f t="shared" si="2"/>
        <v>1689.3500000000001</v>
      </c>
      <c r="H13" s="107">
        <f t="shared" si="3"/>
        <v>2209.15</v>
      </c>
    </row>
    <row r="14" spans="1:8" s="26" customFormat="1" ht="12.75">
      <c r="A14" s="20" t="s">
        <v>16</v>
      </c>
      <c r="B14" s="20">
        <v>961</v>
      </c>
      <c r="C14" s="20">
        <f t="shared" si="0"/>
        <v>941</v>
      </c>
      <c r="D14" s="20">
        <v>815</v>
      </c>
      <c r="E14" s="20">
        <v>126</v>
      </c>
      <c r="F14" s="107">
        <f t="shared" si="1"/>
        <v>2646</v>
      </c>
      <c r="G14" s="107">
        <f t="shared" si="2"/>
        <v>1719.9</v>
      </c>
      <c r="H14" s="107">
        <f t="shared" si="3"/>
        <v>2249.1</v>
      </c>
    </row>
    <row r="15" spans="1:8" s="26" customFormat="1" ht="12.75">
      <c r="A15" s="20" t="s">
        <v>17</v>
      </c>
      <c r="B15" s="20">
        <v>1066</v>
      </c>
      <c r="C15" s="20">
        <f t="shared" si="0"/>
        <v>1012</v>
      </c>
      <c r="D15" s="20">
        <v>863</v>
      </c>
      <c r="E15" s="20">
        <v>149</v>
      </c>
      <c r="F15" s="107">
        <f t="shared" si="1"/>
        <v>2842</v>
      </c>
      <c r="G15" s="107">
        <f t="shared" si="2"/>
        <v>1847.3</v>
      </c>
      <c r="H15" s="107">
        <f t="shared" si="3"/>
        <v>2415.7</v>
      </c>
    </row>
    <row r="16" spans="1:8" s="26" customFormat="1" ht="12.75">
      <c r="A16" s="20" t="s">
        <v>18</v>
      </c>
      <c r="B16" s="20">
        <v>1259</v>
      </c>
      <c r="C16" s="20">
        <f t="shared" si="0"/>
        <v>1196</v>
      </c>
      <c r="D16" s="20">
        <v>1053</v>
      </c>
      <c r="E16" s="20">
        <v>143</v>
      </c>
      <c r="F16" s="107">
        <f t="shared" si="1"/>
        <v>3149</v>
      </c>
      <c r="G16" s="107">
        <f t="shared" si="2"/>
        <v>2046.8500000000001</v>
      </c>
      <c r="H16" s="107">
        <f t="shared" si="3"/>
        <v>2676.65</v>
      </c>
    </row>
  </sheetData>
  <sheetProtection/>
  <mergeCells count="3">
    <mergeCell ref="A4:A5"/>
    <mergeCell ref="B4:E4"/>
    <mergeCell ref="F4:H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33.140625" style="14" customWidth="1"/>
    <col min="2" max="2" width="6.140625" style="13" hidden="1" customWidth="1"/>
    <col min="3" max="3" width="10.00390625" style="13" customWidth="1"/>
    <col min="4" max="4" width="4.7109375" style="13" hidden="1" customWidth="1"/>
    <col min="5" max="5" width="10.00390625" style="13" customWidth="1"/>
    <col min="6" max="6" width="4.57421875" style="13" hidden="1" customWidth="1"/>
    <col min="7" max="7" width="10.00390625" style="13" customWidth="1"/>
    <col min="8" max="8" width="6.8515625" style="13" hidden="1" customWidth="1"/>
    <col min="9" max="9" width="10.00390625" style="13" customWidth="1"/>
    <col min="10" max="10" width="5.7109375" style="13" hidden="1" customWidth="1"/>
    <col min="11" max="11" width="10.00390625" style="13" customWidth="1"/>
    <col min="12" max="12" width="6.421875" style="13" hidden="1" customWidth="1"/>
    <col min="13" max="13" width="10.00390625" style="13" customWidth="1"/>
    <col min="14" max="16384" width="9.140625" style="13" customWidth="1"/>
  </cols>
  <sheetData>
    <row r="1" ht="12.75">
      <c r="A1" s="2" t="s">
        <v>146</v>
      </c>
    </row>
    <row r="2" ht="13.5" thickBot="1"/>
    <row r="3" spans="1:13" s="14" customFormat="1" ht="13.5" thickBot="1">
      <c r="A3" s="194" t="s">
        <v>55</v>
      </c>
      <c r="B3" s="110"/>
      <c r="C3" s="202" t="s">
        <v>147</v>
      </c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s="14" customFormat="1" ht="13.5" thickBot="1">
      <c r="A4" s="195"/>
      <c r="B4" s="111" t="s">
        <v>56</v>
      </c>
      <c r="C4" s="21" t="s">
        <v>10</v>
      </c>
      <c r="D4" s="108"/>
      <c r="E4" s="22" t="s">
        <v>11</v>
      </c>
      <c r="F4" s="22"/>
      <c r="G4" s="22" t="s">
        <v>12</v>
      </c>
      <c r="H4" s="22"/>
      <c r="I4" s="22" t="s">
        <v>13</v>
      </c>
      <c r="J4" s="22"/>
      <c r="K4" s="22" t="s">
        <v>14</v>
      </c>
      <c r="L4" s="22"/>
      <c r="M4" s="109" t="s">
        <v>15</v>
      </c>
    </row>
    <row r="5" spans="1:13" s="14" customFormat="1" ht="12.75">
      <c r="A5" s="115" t="s">
        <v>57</v>
      </c>
      <c r="B5" s="112"/>
      <c r="C5" s="196">
        <v>298</v>
      </c>
      <c r="D5" s="118">
        <v>11.46153846153846</v>
      </c>
      <c r="E5" s="199">
        <v>288</v>
      </c>
      <c r="F5" s="118">
        <v>11.076923076923077</v>
      </c>
      <c r="G5" s="199">
        <v>347</v>
      </c>
      <c r="H5" s="118">
        <v>13.346153846153847</v>
      </c>
      <c r="I5" s="199">
        <v>349</v>
      </c>
      <c r="J5" s="118">
        <v>13.423076923076923</v>
      </c>
      <c r="K5" s="199">
        <v>380</v>
      </c>
      <c r="L5" s="118">
        <v>14.615384615384615</v>
      </c>
      <c r="M5" s="205">
        <v>352</v>
      </c>
    </row>
    <row r="6" spans="1:13" ht="12.75">
      <c r="A6" s="116" t="s">
        <v>58</v>
      </c>
      <c r="B6" s="113" t="e">
        <f>#REF!/26</f>
        <v>#REF!</v>
      </c>
      <c r="C6" s="197"/>
      <c r="D6" s="119"/>
      <c r="E6" s="200"/>
      <c r="F6" s="119"/>
      <c r="G6" s="200"/>
      <c r="H6" s="119"/>
      <c r="I6" s="200"/>
      <c r="J6" s="119"/>
      <c r="K6" s="200"/>
      <c r="L6" s="119"/>
      <c r="M6" s="206"/>
    </row>
    <row r="7" spans="1:13" ht="12.75">
      <c r="A7" s="116" t="s">
        <v>29</v>
      </c>
      <c r="B7" s="114" t="e">
        <f>#REF!/26</f>
        <v>#REF!</v>
      </c>
      <c r="C7" s="198"/>
      <c r="D7" s="120"/>
      <c r="E7" s="201"/>
      <c r="F7" s="120"/>
      <c r="G7" s="201"/>
      <c r="H7" s="120"/>
      <c r="I7" s="201"/>
      <c r="J7" s="120"/>
      <c r="K7" s="201"/>
      <c r="L7" s="120"/>
      <c r="M7" s="207"/>
    </row>
    <row r="8" spans="1:13" s="15" customFormat="1" ht="12.75">
      <c r="A8" s="116" t="s">
        <v>25</v>
      </c>
      <c r="B8" s="114" t="e">
        <f>#REF!/26</f>
        <v>#REF!</v>
      </c>
      <c r="C8" s="121">
        <v>112</v>
      </c>
      <c r="D8" s="122">
        <f aca="true" t="shared" si="0" ref="D8:D16">C8/26</f>
        <v>4.3076923076923075</v>
      </c>
      <c r="E8" s="20">
        <v>122</v>
      </c>
      <c r="F8" s="122">
        <f aca="true" t="shared" si="1" ref="F8:F16">E8/26</f>
        <v>4.6923076923076925</v>
      </c>
      <c r="G8" s="20">
        <v>126</v>
      </c>
      <c r="H8" s="122">
        <f aca="true" t="shared" si="2" ref="H8:H16">G8/26</f>
        <v>4.846153846153846</v>
      </c>
      <c r="I8" s="20">
        <v>132</v>
      </c>
      <c r="J8" s="122">
        <f aca="true" t="shared" si="3" ref="J8:J16">I8/26</f>
        <v>5.076923076923077</v>
      </c>
      <c r="K8" s="20">
        <v>135</v>
      </c>
      <c r="L8" s="122">
        <f aca="true" t="shared" si="4" ref="L8:L16">K8/26</f>
        <v>5.1923076923076925</v>
      </c>
      <c r="M8" s="123">
        <v>143</v>
      </c>
    </row>
    <row r="9" spans="1:13" ht="12.75">
      <c r="A9" s="116" t="s">
        <v>27</v>
      </c>
      <c r="B9" s="114" t="e">
        <f>#REF!/26</f>
        <v>#REF!</v>
      </c>
      <c r="C9" s="121">
        <v>75</v>
      </c>
      <c r="D9" s="122">
        <f t="shared" si="0"/>
        <v>2.8846153846153846</v>
      </c>
      <c r="E9" s="20">
        <v>69</v>
      </c>
      <c r="F9" s="122">
        <f t="shared" si="1"/>
        <v>2.6538461538461537</v>
      </c>
      <c r="G9" s="20">
        <v>90</v>
      </c>
      <c r="H9" s="122">
        <f t="shared" si="2"/>
        <v>3.4615384615384617</v>
      </c>
      <c r="I9" s="20">
        <v>90</v>
      </c>
      <c r="J9" s="122">
        <f t="shared" si="3"/>
        <v>3.4615384615384617</v>
      </c>
      <c r="K9" s="20">
        <v>107</v>
      </c>
      <c r="L9" s="122">
        <f t="shared" si="4"/>
        <v>4.115384615384615</v>
      </c>
      <c r="M9" s="123">
        <v>96</v>
      </c>
    </row>
    <row r="10" spans="1:13" ht="12.75">
      <c r="A10" s="116" t="s">
        <v>30</v>
      </c>
      <c r="B10" s="114" t="e">
        <f>#REF!/26</f>
        <v>#REF!</v>
      </c>
      <c r="C10" s="121">
        <v>69</v>
      </c>
      <c r="D10" s="122">
        <f t="shared" si="0"/>
        <v>2.6538461538461537</v>
      </c>
      <c r="E10" s="20">
        <v>52</v>
      </c>
      <c r="F10" s="122">
        <f t="shared" si="1"/>
        <v>2</v>
      </c>
      <c r="G10" s="20">
        <v>56</v>
      </c>
      <c r="H10" s="122">
        <f t="shared" si="2"/>
        <v>2.1538461538461537</v>
      </c>
      <c r="I10" s="20">
        <v>87</v>
      </c>
      <c r="J10" s="122">
        <f t="shared" si="3"/>
        <v>3.3461538461538463</v>
      </c>
      <c r="K10" s="20">
        <v>59</v>
      </c>
      <c r="L10" s="122">
        <f t="shared" si="4"/>
        <v>2.269230769230769</v>
      </c>
      <c r="M10" s="123">
        <v>76</v>
      </c>
    </row>
    <row r="11" spans="1:13" s="15" customFormat="1" ht="12.75">
      <c r="A11" s="116" t="s">
        <v>31</v>
      </c>
      <c r="B11" s="114" t="e">
        <f>#REF!/26</f>
        <v>#REF!</v>
      </c>
      <c r="C11" s="121">
        <v>109</v>
      </c>
      <c r="D11" s="122">
        <f t="shared" si="0"/>
        <v>4.1923076923076925</v>
      </c>
      <c r="E11" s="20">
        <v>107</v>
      </c>
      <c r="F11" s="122">
        <f t="shared" si="1"/>
        <v>4.115384615384615</v>
      </c>
      <c r="G11" s="20">
        <v>127</v>
      </c>
      <c r="H11" s="122">
        <f t="shared" si="2"/>
        <v>4.884615384615385</v>
      </c>
      <c r="I11" s="20">
        <v>144</v>
      </c>
      <c r="J11" s="122">
        <f t="shared" si="3"/>
        <v>5.538461538461538</v>
      </c>
      <c r="K11" s="20">
        <v>145</v>
      </c>
      <c r="L11" s="122">
        <f t="shared" si="4"/>
        <v>5.576923076923077</v>
      </c>
      <c r="M11" s="123">
        <v>129</v>
      </c>
    </row>
    <row r="12" spans="1:13" ht="12.75">
      <c r="A12" s="116" t="s">
        <v>59</v>
      </c>
      <c r="B12" s="114" t="e">
        <f>#REF!/26</f>
        <v>#REF!</v>
      </c>
      <c r="C12" s="121">
        <v>93</v>
      </c>
      <c r="D12" s="122">
        <f t="shared" si="0"/>
        <v>3.576923076923077</v>
      </c>
      <c r="E12" s="20">
        <v>62</v>
      </c>
      <c r="F12" s="122">
        <f t="shared" si="1"/>
        <v>2.3846153846153846</v>
      </c>
      <c r="G12" s="20">
        <v>100</v>
      </c>
      <c r="H12" s="122">
        <f t="shared" si="2"/>
        <v>3.8461538461538463</v>
      </c>
      <c r="I12" s="20">
        <v>122</v>
      </c>
      <c r="J12" s="122">
        <f t="shared" si="3"/>
        <v>4.6923076923076925</v>
      </c>
      <c r="K12" s="20">
        <v>115</v>
      </c>
      <c r="L12" s="122">
        <f t="shared" si="4"/>
        <v>4.423076923076923</v>
      </c>
      <c r="M12" s="123">
        <v>104</v>
      </c>
    </row>
    <row r="13" spans="1:13" s="15" customFormat="1" ht="12.75">
      <c r="A13" s="116" t="s">
        <v>33</v>
      </c>
      <c r="B13" s="114" t="e">
        <f>#REF!/26</f>
        <v>#REF!</v>
      </c>
      <c r="C13" s="121">
        <v>125</v>
      </c>
      <c r="D13" s="122">
        <f t="shared" si="0"/>
        <v>4.8076923076923075</v>
      </c>
      <c r="E13" s="20">
        <v>140</v>
      </c>
      <c r="F13" s="122">
        <f t="shared" si="1"/>
        <v>5.384615384615385</v>
      </c>
      <c r="G13" s="20">
        <v>168</v>
      </c>
      <c r="H13" s="122">
        <f t="shared" si="2"/>
        <v>6.461538461538462</v>
      </c>
      <c r="I13" s="20">
        <v>187</v>
      </c>
      <c r="J13" s="122">
        <f t="shared" si="3"/>
        <v>7.1923076923076925</v>
      </c>
      <c r="K13" s="20">
        <v>202</v>
      </c>
      <c r="L13" s="122">
        <f t="shared" si="4"/>
        <v>7.769230769230769</v>
      </c>
      <c r="M13" s="123">
        <v>209</v>
      </c>
    </row>
    <row r="14" spans="1:13" ht="12.75">
      <c r="A14" s="116" t="s">
        <v>34</v>
      </c>
      <c r="B14" s="114" t="e">
        <f>#REF!/26</f>
        <v>#REF!</v>
      </c>
      <c r="C14" s="121">
        <v>85</v>
      </c>
      <c r="D14" s="122">
        <f t="shared" si="0"/>
        <v>3.269230769230769</v>
      </c>
      <c r="E14" s="20">
        <v>67</v>
      </c>
      <c r="F14" s="122">
        <f t="shared" si="1"/>
        <v>2.576923076923077</v>
      </c>
      <c r="G14" s="20">
        <v>63</v>
      </c>
      <c r="H14" s="122">
        <f t="shared" si="2"/>
        <v>2.423076923076923</v>
      </c>
      <c r="I14" s="20">
        <v>84</v>
      </c>
      <c r="J14" s="122">
        <f t="shared" si="3"/>
        <v>3.230769230769231</v>
      </c>
      <c r="K14" s="20">
        <v>73</v>
      </c>
      <c r="L14" s="122">
        <f t="shared" si="4"/>
        <v>2.8076923076923075</v>
      </c>
      <c r="M14" s="123">
        <v>100</v>
      </c>
    </row>
    <row r="15" spans="1:13" ht="12.75">
      <c r="A15" s="116" t="s">
        <v>35</v>
      </c>
      <c r="B15" s="114" t="e">
        <f>#REF!/26</f>
        <v>#REF!</v>
      </c>
      <c r="C15" s="121">
        <v>128</v>
      </c>
      <c r="D15" s="122">
        <f t="shared" si="0"/>
        <v>4.923076923076923</v>
      </c>
      <c r="E15" s="20">
        <v>94</v>
      </c>
      <c r="F15" s="122">
        <f t="shared" si="1"/>
        <v>3.6153846153846154</v>
      </c>
      <c r="G15" s="20">
        <v>115</v>
      </c>
      <c r="H15" s="122">
        <f t="shared" si="2"/>
        <v>4.423076923076923</v>
      </c>
      <c r="I15" s="20">
        <v>137</v>
      </c>
      <c r="J15" s="122">
        <f t="shared" si="3"/>
        <v>5.269230769230769</v>
      </c>
      <c r="K15" s="20">
        <v>160</v>
      </c>
      <c r="L15" s="122">
        <f t="shared" si="4"/>
        <v>6.153846153846154</v>
      </c>
      <c r="M15" s="123">
        <v>159</v>
      </c>
    </row>
    <row r="16" spans="1:13" ht="12.75">
      <c r="A16" s="116" t="s">
        <v>60</v>
      </c>
      <c r="B16" s="114" t="e">
        <f>#REF!/26</f>
        <v>#REF!</v>
      </c>
      <c r="C16" s="121">
        <v>37</v>
      </c>
      <c r="D16" s="122">
        <f t="shared" si="0"/>
        <v>1.4230769230769231</v>
      </c>
      <c r="E16" s="20">
        <v>42</v>
      </c>
      <c r="F16" s="122">
        <f t="shared" si="1"/>
        <v>1.6153846153846154</v>
      </c>
      <c r="G16" s="20">
        <v>52</v>
      </c>
      <c r="H16" s="122">
        <f t="shared" si="2"/>
        <v>2</v>
      </c>
      <c r="I16" s="20">
        <v>43</v>
      </c>
      <c r="J16" s="122">
        <f t="shared" si="3"/>
        <v>1.6538461538461537</v>
      </c>
      <c r="K16" s="20">
        <v>55</v>
      </c>
      <c r="L16" s="122">
        <f t="shared" si="4"/>
        <v>2.1153846153846154</v>
      </c>
      <c r="M16" s="123">
        <v>37</v>
      </c>
    </row>
    <row r="17" spans="1:13" ht="12.75">
      <c r="A17" s="116" t="s">
        <v>151</v>
      </c>
      <c r="B17" s="114"/>
      <c r="C17" s="121"/>
      <c r="D17" s="122"/>
      <c r="E17" s="20"/>
      <c r="F17" s="122"/>
      <c r="G17" s="20"/>
      <c r="H17" s="122"/>
      <c r="I17" s="20"/>
      <c r="J17" s="122"/>
      <c r="K17" s="20"/>
      <c r="L17" s="122"/>
      <c r="M17" s="123"/>
    </row>
    <row r="18" spans="1:13" s="14" customFormat="1" ht="12.75">
      <c r="A18" s="116" t="s">
        <v>149</v>
      </c>
      <c r="B18" s="114" t="e">
        <f>#REF!/26</f>
        <v>#REF!</v>
      </c>
      <c r="C18" s="124">
        <f>SUM(C5:C17)</f>
        <v>1131</v>
      </c>
      <c r="D18" s="10">
        <f aca="true" t="shared" si="5" ref="D18:M18">SUM(D5:D17)</f>
        <v>43.499999999999986</v>
      </c>
      <c r="E18" s="10">
        <f t="shared" si="5"/>
        <v>1043</v>
      </c>
      <c r="F18" s="10">
        <f t="shared" si="5"/>
        <v>40.11538461538461</v>
      </c>
      <c r="G18" s="10">
        <f t="shared" si="5"/>
        <v>1244</v>
      </c>
      <c r="H18" s="10">
        <f t="shared" si="5"/>
        <v>47.84615384615384</v>
      </c>
      <c r="I18" s="10">
        <f t="shared" si="5"/>
        <v>1375</v>
      </c>
      <c r="J18" s="10">
        <f t="shared" si="5"/>
        <v>52.88461538461539</v>
      </c>
      <c r="K18" s="10">
        <f t="shared" si="5"/>
        <v>1431</v>
      </c>
      <c r="L18" s="10">
        <f t="shared" si="5"/>
        <v>55.03846153846153</v>
      </c>
      <c r="M18" s="125">
        <f t="shared" si="5"/>
        <v>1405</v>
      </c>
    </row>
    <row r="19" spans="1:13" s="14" customFormat="1" ht="12.75">
      <c r="A19" s="116"/>
      <c r="B19" s="114"/>
      <c r="C19" s="18"/>
      <c r="D19" s="10"/>
      <c r="E19" s="126"/>
      <c r="F19" s="10"/>
      <c r="G19" s="126"/>
      <c r="H19" s="10"/>
      <c r="I19" s="126"/>
      <c r="J19" s="10"/>
      <c r="K19" s="126"/>
      <c r="L19" s="10"/>
      <c r="M19" s="127"/>
    </row>
    <row r="20" spans="1:13" s="14" customFormat="1" ht="12.75">
      <c r="A20" s="116" t="s">
        <v>61</v>
      </c>
      <c r="B20" s="114"/>
      <c r="C20" s="208">
        <v>128</v>
      </c>
      <c r="D20" s="6">
        <v>4.923076923076923</v>
      </c>
      <c r="E20" s="210">
        <v>154</v>
      </c>
      <c r="F20" s="6">
        <v>5.923076923076923</v>
      </c>
      <c r="G20" s="210">
        <v>145</v>
      </c>
      <c r="H20" s="6">
        <v>5.576923076923077</v>
      </c>
      <c r="I20" s="210">
        <v>158</v>
      </c>
      <c r="J20" s="6">
        <v>6.076923076923077</v>
      </c>
      <c r="K20" s="210">
        <v>145</v>
      </c>
      <c r="L20" s="6">
        <v>6.041666666666666</v>
      </c>
      <c r="M20" s="211">
        <v>150</v>
      </c>
    </row>
    <row r="21" spans="1:13" ht="12.75">
      <c r="A21" s="116" t="s">
        <v>62</v>
      </c>
      <c r="B21" s="114" t="e">
        <f>#REF!/26</f>
        <v>#REF!</v>
      </c>
      <c r="C21" s="209"/>
      <c r="D21" s="120"/>
      <c r="E21" s="201"/>
      <c r="F21" s="120"/>
      <c r="G21" s="201"/>
      <c r="H21" s="120"/>
      <c r="I21" s="201"/>
      <c r="J21" s="120"/>
      <c r="K21" s="201"/>
      <c r="L21" s="120"/>
      <c r="M21" s="207"/>
    </row>
    <row r="22" spans="1:13" s="14" customFormat="1" ht="12.75">
      <c r="A22" s="116" t="s">
        <v>150</v>
      </c>
      <c r="B22" s="114" t="e">
        <f>#REF!/26</f>
        <v>#REF!</v>
      </c>
      <c r="C22" s="128" t="s">
        <v>64</v>
      </c>
      <c r="D22" s="122">
        <f>C22/26</f>
        <v>4.923076923076923</v>
      </c>
      <c r="E22" s="10">
        <v>154</v>
      </c>
      <c r="F22" s="122">
        <f>E22/26</f>
        <v>5.923076923076923</v>
      </c>
      <c r="G22" s="10">
        <v>145</v>
      </c>
      <c r="H22" s="122">
        <f>G22/26</f>
        <v>5.576923076923077</v>
      </c>
      <c r="I22" s="10">
        <v>158</v>
      </c>
      <c r="J22" s="122">
        <f>I22/26</f>
        <v>6.076923076923077</v>
      </c>
      <c r="K22" s="10">
        <v>145</v>
      </c>
      <c r="L22" s="122">
        <f>K22/24</f>
        <v>6.041666666666667</v>
      </c>
      <c r="M22" s="125">
        <v>150</v>
      </c>
    </row>
    <row r="23" spans="1:13" s="14" customFormat="1" ht="12.75">
      <c r="A23" s="116"/>
      <c r="B23" s="114"/>
      <c r="C23" s="128"/>
      <c r="D23" s="122"/>
      <c r="E23" s="10"/>
      <c r="F23" s="122"/>
      <c r="G23" s="10"/>
      <c r="H23" s="122"/>
      <c r="I23" s="10"/>
      <c r="J23" s="122"/>
      <c r="K23" s="10"/>
      <c r="L23" s="122"/>
      <c r="M23" s="125"/>
    </row>
    <row r="24" spans="1:13" s="14" customFormat="1" ht="13.5" thickBot="1">
      <c r="A24" s="117" t="s">
        <v>51</v>
      </c>
      <c r="B24" s="114" t="e">
        <f>#REF!/26</f>
        <v>#REF!</v>
      </c>
      <c r="C24" s="129">
        <f>C18+C22</f>
        <v>1259</v>
      </c>
      <c r="D24" s="130">
        <f aca="true" t="shared" si="6" ref="D24:M24">D18+D22</f>
        <v>48.423076923076906</v>
      </c>
      <c r="E24" s="130">
        <f t="shared" si="6"/>
        <v>1197</v>
      </c>
      <c r="F24" s="130">
        <f t="shared" si="6"/>
        <v>46.03846153846153</v>
      </c>
      <c r="G24" s="130">
        <f t="shared" si="6"/>
        <v>1389</v>
      </c>
      <c r="H24" s="130">
        <f t="shared" si="6"/>
        <v>53.42307692307692</v>
      </c>
      <c r="I24" s="130">
        <f t="shared" si="6"/>
        <v>1533</v>
      </c>
      <c r="J24" s="130">
        <f t="shared" si="6"/>
        <v>58.96153846153847</v>
      </c>
      <c r="K24" s="130">
        <f t="shared" si="6"/>
        <v>1576</v>
      </c>
      <c r="L24" s="130">
        <f t="shared" si="6"/>
        <v>61.0801282051282</v>
      </c>
      <c r="M24" s="131">
        <f t="shared" si="6"/>
        <v>1555</v>
      </c>
    </row>
    <row r="25" spans="1:13" ht="12.75">
      <c r="A25" s="13" t="s">
        <v>148</v>
      </c>
      <c r="C25" s="23" t="s">
        <v>153</v>
      </c>
      <c r="D25" s="23"/>
      <c r="E25" s="23" t="s">
        <v>154</v>
      </c>
      <c r="F25" s="23"/>
      <c r="G25" s="23" t="s">
        <v>155</v>
      </c>
      <c r="H25" s="23"/>
      <c r="I25" s="23" t="s">
        <v>5</v>
      </c>
      <c r="J25" s="23"/>
      <c r="K25" s="23" t="s">
        <v>6</v>
      </c>
      <c r="L25" s="23"/>
      <c r="M25" s="23" t="s">
        <v>7</v>
      </c>
    </row>
    <row r="27" ht="12.75">
      <c r="A27" s="13" t="s">
        <v>152</v>
      </c>
    </row>
  </sheetData>
  <sheetProtection/>
  <mergeCells count="14">
    <mergeCell ref="C20:C21"/>
    <mergeCell ref="E20:E21"/>
    <mergeCell ref="G20:G21"/>
    <mergeCell ref="I20:I21"/>
    <mergeCell ref="K20:K21"/>
    <mergeCell ref="M20:M21"/>
    <mergeCell ref="A3:A4"/>
    <mergeCell ref="C5:C7"/>
    <mergeCell ref="E5:E7"/>
    <mergeCell ref="G5:G7"/>
    <mergeCell ref="C3:M3"/>
    <mergeCell ref="M5:M7"/>
    <mergeCell ref="I5:I7"/>
    <mergeCell ref="K5:K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40" sqref="M40"/>
    </sheetView>
  </sheetViews>
  <sheetFormatPr defaultColWidth="9.140625" defaultRowHeight="12.75"/>
  <cols>
    <col min="1" max="1" width="14.8515625" style="0" customWidth="1"/>
    <col min="2" max="2" width="8.57421875" style="0" customWidth="1"/>
    <col min="3" max="3" width="9.00390625" style="0" customWidth="1"/>
    <col min="6" max="6" width="5.28125" style="0" customWidth="1"/>
    <col min="7" max="7" width="15.421875" style="0" customWidth="1"/>
  </cols>
  <sheetData>
    <row r="1" ht="12.75">
      <c r="A1" s="2" t="s">
        <v>156</v>
      </c>
    </row>
    <row r="3" spans="1:9" ht="12.75">
      <c r="A3" s="16" t="s">
        <v>98</v>
      </c>
      <c r="B3" s="16"/>
      <c r="C3" s="16"/>
      <c r="G3" s="16" t="s">
        <v>99</v>
      </c>
      <c r="H3" s="16"/>
      <c r="I3" s="16"/>
    </row>
    <row r="4" spans="7:9" ht="12.75">
      <c r="G4" s="16"/>
      <c r="H4" s="16"/>
      <c r="I4" s="16"/>
    </row>
    <row r="5" spans="1:11" ht="12.75">
      <c r="A5" s="11" t="s">
        <v>158</v>
      </c>
      <c r="B5" s="5" t="s">
        <v>5</v>
      </c>
      <c r="C5" s="5" t="s">
        <v>6</v>
      </c>
      <c r="D5" s="5" t="s">
        <v>7</v>
      </c>
      <c r="E5" s="10" t="s">
        <v>8</v>
      </c>
      <c r="G5" s="11" t="s">
        <v>159</v>
      </c>
      <c r="H5" s="5" t="s">
        <v>5</v>
      </c>
      <c r="I5" s="5" t="s">
        <v>6</v>
      </c>
      <c r="J5" s="5" t="s">
        <v>7</v>
      </c>
      <c r="K5" s="10" t="s">
        <v>8</v>
      </c>
    </row>
    <row r="6" spans="1:11" ht="12.75">
      <c r="A6" s="11" t="s">
        <v>79</v>
      </c>
      <c r="B6" s="4">
        <v>1422</v>
      </c>
      <c r="C6" s="4">
        <v>1376</v>
      </c>
      <c r="D6" s="4">
        <v>1427</v>
      </c>
      <c r="E6" s="7">
        <v>1382</v>
      </c>
      <c r="G6" s="11" t="s">
        <v>80</v>
      </c>
      <c r="H6" s="7">
        <v>9</v>
      </c>
      <c r="I6" s="7">
        <v>7</v>
      </c>
      <c r="J6" s="7">
        <v>8</v>
      </c>
      <c r="K6" s="7">
        <v>6</v>
      </c>
    </row>
    <row r="7" spans="1:11" ht="12.75">
      <c r="A7" s="11" t="s">
        <v>66</v>
      </c>
      <c r="B7" s="4">
        <v>53</v>
      </c>
      <c r="C7" s="4">
        <v>56</v>
      </c>
      <c r="D7" s="4">
        <v>51</v>
      </c>
      <c r="E7" s="7">
        <v>87</v>
      </c>
      <c r="G7" s="11" t="s">
        <v>81</v>
      </c>
      <c r="H7" s="7">
        <v>77</v>
      </c>
      <c r="I7" s="7">
        <v>66</v>
      </c>
      <c r="J7" s="7">
        <v>62</v>
      </c>
      <c r="K7" s="7">
        <v>59</v>
      </c>
    </row>
    <row r="8" spans="1:11" ht="12.75">
      <c r="A8" s="11" t="s">
        <v>67</v>
      </c>
      <c r="B8" s="4">
        <v>5</v>
      </c>
      <c r="C8" s="4">
        <v>6</v>
      </c>
      <c r="D8" s="4">
        <v>4</v>
      </c>
      <c r="E8" s="7">
        <v>3</v>
      </c>
      <c r="G8" s="11" t="s">
        <v>82</v>
      </c>
      <c r="H8" s="7">
        <v>62</v>
      </c>
      <c r="I8" s="7">
        <v>55</v>
      </c>
      <c r="J8" s="7">
        <v>67</v>
      </c>
      <c r="K8" s="7">
        <v>64</v>
      </c>
    </row>
    <row r="9" spans="1:11" ht="12.75">
      <c r="A9" s="11" t="s">
        <v>68</v>
      </c>
      <c r="B9" s="4">
        <v>33</v>
      </c>
      <c r="C9" s="4">
        <v>35</v>
      </c>
      <c r="D9" s="4">
        <v>43</v>
      </c>
      <c r="E9" s="7">
        <v>48</v>
      </c>
      <c r="G9" s="11" t="s">
        <v>100</v>
      </c>
      <c r="H9" s="4">
        <v>6</v>
      </c>
      <c r="I9" s="4">
        <v>5</v>
      </c>
      <c r="J9" s="4">
        <v>3</v>
      </c>
      <c r="K9" s="7">
        <v>3</v>
      </c>
    </row>
    <row r="10" spans="1:11" ht="12.75">
      <c r="A10" s="11" t="s">
        <v>69</v>
      </c>
      <c r="B10" s="4">
        <v>131</v>
      </c>
      <c r="C10" s="4">
        <v>131</v>
      </c>
      <c r="D10" s="4">
        <v>126</v>
      </c>
      <c r="E10" s="7">
        <v>122</v>
      </c>
      <c r="G10" s="11" t="s">
        <v>83</v>
      </c>
      <c r="H10" s="4">
        <v>60</v>
      </c>
      <c r="I10" s="4">
        <v>47</v>
      </c>
      <c r="J10" s="4">
        <v>53</v>
      </c>
      <c r="K10" s="7">
        <v>54</v>
      </c>
    </row>
    <row r="11" spans="1:11" ht="12.75">
      <c r="A11" s="11" t="s">
        <v>70</v>
      </c>
      <c r="B11" s="4">
        <v>27</v>
      </c>
      <c r="C11" s="4">
        <v>23</v>
      </c>
      <c r="D11" s="4">
        <v>23</v>
      </c>
      <c r="E11" s="7">
        <v>23</v>
      </c>
      <c r="G11" s="11" t="s">
        <v>84</v>
      </c>
      <c r="H11" s="4">
        <v>8</v>
      </c>
      <c r="I11" s="4">
        <v>8</v>
      </c>
      <c r="J11" s="4">
        <v>3</v>
      </c>
      <c r="K11" s="7">
        <v>7</v>
      </c>
    </row>
    <row r="12" spans="1:11" ht="12.75">
      <c r="A12" s="11" t="s">
        <v>65</v>
      </c>
      <c r="B12" s="4">
        <v>9</v>
      </c>
      <c r="C12" s="4">
        <v>5</v>
      </c>
      <c r="D12" s="4">
        <v>10</v>
      </c>
      <c r="E12" s="7">
        <v>8</v>
      </c>
      <c r="G12" s="11" t="s">
        <v>85</v>
      </c>
      <c r="H12" s="4">
        <v>34</v>
      </c>
      <c r="I12" s="4">
        <v>28</v>
      </c>
      <c r="J12" s="4">
        <v>23</v>
      </c>
      <c r="K12" s="7">
        <v>19</v>
      </c>
    </row>
    <row r="13" spans="1:11" ht="12.75">
      <c r="A13" s="11" t="s">
        <v>71</v>
      </c>
      <c r="B13" s="4">
        <v>30</v>
      </c>
      <c r="C13" s="4">
        <v>26</v>
      </c>
      <c r="D13" s="4">
        <v>28</v>
      </c>
      <c r="E13" s="7">
        <v>31</v>
      </c>
      <c r="G13" s="11" t="s">
        <v>86</v>
      </c>
      <c r="H13" s="4">
        <v>240</v>
      </c>
      <c r="I13" s="4">
        <v>254</v>
      </c>
      <c r="J13" s="4">
        <v>268</v>
      </c>
      <c r="K13" s="7">
        <v>258</v>
      </c>
    </row>
    <row r="14" spans="1:11" ht="12.75">
      <c r="A14" s="11" t="s">
        <v>72</v>
      </c>
      <c r="B14" s="4">
        <v>144</v>
      </c>
      <c r="C14" s="4">
        <v>128</v>
      </c>
      <c r="D14" s="4">
        <v>141</v>
      </c>
      <c r="E14" s="7">
        <v>146</v>
      </c>
      <c r="G14" s="11" t="s">
        <v>87</v>
      </c>
      <c r="H14" s="4">
        <v>8</v>
      </c>
      <c r="I14" s="4">
        <v>6</v>
      </c>
      <c r="J14" s="4">
        <v>7</v>
      </c>
      <c r="K14" s="7">
        <v>7</v>
      </c>
    </row>
    <row r="15" spans="1:11" ht="12.75">
      <c r="A15" s="11" t="s">
        <v>73</v>
      </c>
      <c r="B15" s="4">
        <v>14</v>
      </c>
      <c r="C15" s="4">
        <v>23</v>
      </c>
      <c r="D15" s="4">
        <v>23</v>
      </c>
      <c r="E15" s="7">
        <v>21</v>
      </c>
      <c r="G15" s="11" t="s">
        <v>88</v>
      </c>
      <c r="H15" s="4">
        <v>69</v>
      </c>
      <c r="I15" s="4">
        <v>63</v>
      </c>
      <c r="J15" s="4">
        <v>71</v>
      </c>
      <c r="K15" s="7">
        <v>68</v>
      </c>
    </row>
    <row r="16" spans="1:11" ht="12.75">
      <c r="A16" s="11" t="s">
        <v>74</v>
      </c>
      <c r="B16" s="4">
        <v>4</v>
      </c>
      <c r="C16" s="4">
        <v>12</v>
      </c>
      <c r="D16" s="4">
        <v>7</v>
      </c>
      <c r="E16" s="7">
        <v>6</v>
      </c>
      <c r="G16" s="11" t="s">
        <v>89</v>
      </c>
      <c r="H16" s="4">
        <v>66</v>
      </c>
      <c r="I16" s="4">
        <v>71</v>
      </c>
      <c r="J16" s="4">
        <v>71</v>
      </c>
      <c r="K16" s="7">
        <v>75</v>
      </c>
    </row>
    <row r="17" spans="1:11" ht="12.75">
      <c r="A17" s="11" t="s">
        <v>75</v>
      </c>
      <c r="B17" s="4">
        <v>10</v>
      </c>
      <c r="C17" s="4">
        <v>9</v>
      </c>
      <c r="D17" s="4">
        <v>11</v>
      </c>
      <c r="E17" s="7">
        <v>8</v>
      </c>
      <c r="G17" s="11" t="s">
        <v>102</v>
      </c>
      <c r="H17" s="4">
        <v>4</v>
      </c>
      <c r="I17" s="4">
        <v>2</v>
      </c>
      <c r="J17" s="4">
        <v>3</v>
      </c>
      <c r="K17" s="7">
        <v>5</v>
      </c>
    </row>
    <row r="18" spans="1:11" ht="12.75">
      <c r="A18" s="11" t="s">
        <v>76</v>
      </c>
      <c r="B18" s="4">
        <v>91</v>
      </c>
      <c r="C18" s="4">
        <v>83</v>
      </c>
      <c r="D18" s="4">
        <v>96</v>
      </c>
      <c r="E18" s="7">
        <v>108</v>
      </c>
      <c r="G18" s="11" t="s">
        <v>101</v>
      </c>
      <c r="H18" s="4">
        <v>1</v>
      </c>
      <c r="I18" s="4"/>
      <c r="J18" s="4">
        <v>2</v>
      </c>
      <c r="K18" s="7">
        <v>3</v>
      </c>
    </row>
    <row r="19" spans="1:11" ht="12.75">
      <c r="A19" s="11" t="s">
        <v>77</v>
      </c>
      <c r="B19" s="4">
        <v>47</v>
      </c>
      <c r="C19" s="4">
        <v>27</v>
      </c>
      <c r="D19" s="4">
        <v>29</v>
      </c>
      <c r="E19" s="7">
        <v>31</v>
      </c>
      <c r="G19" s="11" t="s">
        <v>90</v>
      </c>
      <c r="H19" s="4">
        <v>28</v>
      </c>
      <c r="I19" s="4">
        <v>27</v>
      </c>
      <c r="J19" s="4">
        <v>32</v>
      </c>
      <c r="K19" s="7">
        <v>30</v>
      </c>
    </row>
    <row r="20" spans="1:11" ht="12.75">
      <c r="A20" s="11" t="s">
        <v>78</v>
      </c>
      <c r="B20" s="4">
        <v>91</v>
      </c>
      <c r="C20" s="4">
        <v>97</v>
      </c>
      <c r="D20" s="4">
        <v>108</v>
      </c>
      <c r="E20" s="7">
        <v>103</v>
      </c>
      <c r="G20" s="11" t="s">
        <v>91</v>
      </c>
      <c r="H20" s="4">
        <v>7</v>
      </c>
      <c r="I20" s="4">
        <v>6</v>
      </c>
      <c r="J20" s="4">
        <v>6</v>
      </c>
      <c r="K20" s="7">
        <v>5</v>
      </c>
    </row>
    <row r="21" spans="1:11" ht="12.75">
      <c r="A21" s="11" t="s">
        <v>157</v>
      </c>
      <c r="B21" s="10">
        <f>SUM(B6:B20)</f>
        <v>2111</v>
      </c>
      <c r="C21" s="10">
        <f>SUM(C6:C20)</f>
        <v>2037</v>
      </c>
      <c r="D21" s="10">
        <f>SUM(D6:D20)</f>
        <v>2127</v>
      </c>
      <c r="E21" s="10">
        <f>SUM(E6:E20)</f>
        <v>2127</v>
      </c>
      <c r="G21" s="11" t="s">
        <v>92</v>
      </c>
      <c r="H21" s="4">
        <v>25</v>
      </c>
      <c r="I21" s="4">
        <v>12</v>
      </c>
      <c r="J21" s="4">
        <v>15</v>
      </c>
      <c r="K21" s="7">
        <v>12</v>
      </c>
    </row>
    <row r="22" spans="7:11" ht="12.75">
      <c r="G22" s="11" t="s">
        <v>93</v>
      </c>
      <c r="H22" s="4">
        <v>186</v>
      </c>
      <c r="I22" s="4">
        <v>206</v>
      </c>
      <c r="J22" s="4">
        <v>214</v>
      </c>
      <c r="K22" s="7">
        <v>239</v>
      </c>
    </row>
    <row r="23" spans="7:11" ht="12.75">
      <c r="G23" s="11" t="s">
        <v>94</v>
      </c>
      <c r="H23" s="4">
        <v>181</v>
      </c>
      <c r="I23" s="4">
        <v>162</v>
      </c>
      <c r="J23" s="4">
        <v>162</v>
      </c>
      <c r="K23" s="7">
        <v>136</v>
      </c>
    </row>
    <row r="24" spans="7:11" ht="12.75">
      <c r="G24" s="11" t="s">
        <v>95</v>
      </c>
      <c r="H24" s="4">
        <v>51</v>
      </c>
      <c r="I24" s="4">
        <v>45</v>
      </c>
      <c r="J24" s="4">
        <v>41</v>
      </c>
      <c r="K24" s="7">
        <v>39</v>
      </c>
    </row>
    <row r="25" spans="7:11" ht="12.75">
      <c r="G25" s="11" t="s">
        <v>96</v>
      </c>
      <c r="H25" s="4">
        <v>16</v>
      </c>
      <c r="I25" s="4">
        <v>15</v>
      </c>
      <c r="J25" s="4">
        <v>16</v>
      </c>
      <c r="K25" s="7">
        <v>14</v>
      </c>
    </row>
    <row r="26" spans="7:11" ht="12.75">
      <c r="G26" s="11" t="s">
        <v>97</v>
      </c>
      <c r="H26" s="4">
        <v>284</v>
      </c>
      <c r="I26" s="4">
        <v>291</v>
      </c>
      <c r="J26" s="4">
        <v>300</v>
      </c>
      <c r="K26" s="7">
        <v>279</v>
      </c>
    </row>
    <row r="27" spans="7:11" ht="12.75">
      <c r="G27" s="11"/>
      <c r="H27" s="10">
        <f>SUM(H6:H26)</f>
        <v>1422</v>
      </c>
      <c r="I27" s="10">
        <f>SUM(I6:I26)</f>
        <v>1376</v>
      </c>
      <c r="J27" s="10">
        <f>SUM(J6:J26)</f>
        <v>1427</v>
      </c>
      <c r="K27" s="10">
        <f>SUM(K6:K26)</f>
        <v>1382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24" customWidth="1"/>
    <col min="2" max="2" width="11.28125" style="24" customWidth="1"/>
    <col min="3" max="3" width="9.140625" style="24" customWidth="1"/>
    <col min="4" max="4" width="13.140625" style="24" bestFit="1" customWidth="1"/>
    <col min="5" max="5" width="7.57421875" style="24" bestFit="1" customWidth="1"/>
    <col min="6" max="6" width="9.140625" style="24" customWidth="1"/>
    <col min="7" max="7" width="14.8515625" style="24" bestFit="1" customWidth="1"/>
    <col min="8" max="8" width="13.140625" style="24" bestFit="1" customWidth="1"/>
    <col min="9" max="13" width="9.140625" style="24" customWidth="1"/>
    <col min="14" max="14" width="11.421875" style="24" customWidth="1"/>
    <col min="15" max="16384" width="9.140625" style="24" customWidth="1"/>
  </cols>
  <sheetData>
    <row r="1" ht="12.75">
      <c r="A1" s="2" t="s">
        <v>163</v>
      </c>
    </row>
    <row r="3" spans="1:7" ht="12.75">
      <c r="A3" s="16" t="s">
        <v>164</v>
      </c>
      <c r="G3" s="16" t="s">
        <v>165</v>
      </c>
    </row>
    <row r="4" ht="12.75">
      <c r="A4" s="16"/>
    </row>
    <row r="5" spans="1:11" ht="12.75">
      <c r="A5" s="11" t="s">
        <v>158</v>
      </c>
      <c r="B5" s="10" t="s">
        <v>5</v>
      </c>
      <c r="C5" s="5" t="s">
        <v>6</v>
      </c>
      <c r="D5" s="5" t="s">
        <v>7</v>
      </c>
      <c r="E5" s="5" t="s">
        <v>8</v>
      </c>
      <c r="G5" s="11" t="s">
        <v>79</v>
      </c>
      <c r="H5" s="10" t="s">
        <v>5</v>
      </c>
      <c r="I5" s="10" t="s">
        <v>6</v>
      </c>
      <c r="J5" s="10" t="s">
        <v>7</v>
      </c>
      <c r="K5" s="10" t="s">
        <v>8</v>
      </c>
    </row>
    <row r="6" spans="1:11" ht="12.75">
      <c r="A6" s="11" t="s">
        <v>103</v>
      </c>
      <c r="B6" s="20">
        <v>341</v>
      </c>
      <c r="C6" s="20">
        <v>310</v>
      </c>
      <c r="D6" s="20">
        <v>287</v>
      </c>
      <c r="E6" s="20">
        <v>301</v>
      </c>
      <c r="G6" s="36" t="s">
        <v>80</v>
      </c>
      <c r="H6" s="20">
        <v>2</v>
      </c>
      <c r="I6" s="20">
        <v>1</v>
      </c>
      <c r="J6" s="20">
        <v>0</v>
      </c>
      <c r="K6" s="20">
        <v>0</v>
      </c>
    </row>
    <row r="7" spans="1:11" ht="12.75">
      <c r="A7" s="11" t="s">
        <v>66</v>
      </c>
      <c r="B7" s="20">
        <v>133</v>
      </c>
      <c r="C7" s="20">
        <v>103</v>
      </c>
      <c r="D7" s="20">
        <v>110</v>
      </c>
      <c r="E7" s="20">
        <v>103</v>
      </c>
      <c r="G7" s="134" t="s">
        <v>81</v>
      </c>
      <c r="H7" s="20">
        <v>77</v>
      </c>
      <c r="I7" s="20">
        <v>56</v>
      </c>
      <c r="J7" s="20">
        <v>54</v>
      </c>
      <c r="K7" s="20">
        <v>62</v>
      </c>
    </row>
    <row r="8" spans="1:11" ht="12.75">
      <c r="A8" s="11" t="s">
        <v>67</v>
      </c>
      <c r="B8" s="20">
        <v>1</v>
      </c>
      <c r="C8" s="20">
        <v>0</v>
      </c>
      <c r="D8" s="20">
        <v>1</v>
      </c>
      <c r="E8" s="20">
        <v>0</v>
      </c>
      <c r="G8" s="134" t="s">
        <v>82</v>
      </c>
      <c r="H8" s="20">
        <v>2</v>
      </c>
      <c r="I8" s="20">
        <v>2</v>
      </c>
      <c r="J8" s="20">
        <v>1</v>
      </c>
      <c r="K8" s="20">
        <v>2</v>
      </c>
    </row>
    <row r="9" spans="1:11" ht="12.75">
      <c r="A9" s="11" t="s">
        <v>68</v>
      </c>
      <c r="B9" s="20">
        <v>12</v>
      </c>
      <c r="C9" s="20">
        <v>19</v>
      </c>
      <c r="D9" s="20">
        <v>22</v>
      </c>
      <c r="E9" s="20">
        <v>25</v>
      </c>
      <c r="G9" s="134" t="s">
        <v>104</v>
      </c>
      <c r="H9" s="20">
        <v>0</v>
      </c>
      <c r="I9" s="20">
        <v>1</v>
      </c>
      <c r="J9" s="20">
        <v>6</v>
      </c>
      <c r="K9" s="135">
        <v>6</v>
      </c>
    </row>
    <row r="10" spans="1:11" ht="12.75">
      <c r="A10" s="11" t="s">
        <v>69</v>
      </c>
      <c r="B10" s="20">
        <v>51</v>
      </c>
      <c r="C10" s="20">
        <v>41</v>
      </c>
      <c r="D10" s="20">
        <v>52</v>
      </c>
      <c r="E10" s="20">
        <v>40</v>
      </c>
      <c r="G10" s="36" t="s">
        <v>83</v>
      </c>
      <c r="H10" s="20">
        <v>26</v>
      </c>
      <c r="I10" s="20">
        <v>29</v>
      </c>
      <c r="J10" s="20">
        <v>22</v>
      </c>
      <c r="K10" s="20">
        <v>18</v>
      </c>
    </row>
    <row r="11" spans="1:11" ht="12.75">
      <c r="A11" s="11" t="s">
        <v>70</v>
      </c>
      <c r="B11" s="20">
        <v>3</v>
      </c>
      <c r="C11" s="20">
        <v>5</v>
      </c>
      <c r="D11" s="20">
        <v>3</v>
      </c>
      <c r="E11" s="20">
        <v>0</v>
      </c>
      <c r="G11" s="36" t="s">
        <v>84</v>
      </c>
      <c r="H11" s="20">
        <v>1</v>
      </c>
      <c r="I11" s="20">
        <v>1</v>
      </c>
      <c r="J11" s="20">
        <v>2</v>
      </c>
      <c r="K11" s="20">
        <v>3</v>
      </c>
    </row>
    <row r="12" spans="1:11" ht="12.75">
      <c r="A12" s="11" t="s">
        <v>65</v>
      </c>
      <c r="B12" s="20">
        <v>7</v>
      </c>
      <c r="C12" s="20">
        <v>7</v>
      </c>
      <c r="D12" s="20">
        <v>7</v>
      </c>
      <c r="E12" s="20">
        <v>8</v>
      </c>
      <c r="G12" s="36" t="s">
        <v>85</v>
      </c>
      <c r="H12" s="20">
        <v>0</v>
      </c>
      <c r="I12" s="20">
        <v>1</v>
      </c>
      <c r="J12" s="20">
        <v>0</v>
      </c>
      <c r="K12" s="20">
        <v>3</v>
      </c>
    </row>
    <row r="13" spans="1:11" ht="12.75">
      <c r="A13" s="11" t="s">
        <v>71</v>
      </c>
      <c r="B13" s="20">
        <v>21</v>
      </c>
      <c r="C13" s="20">
        <v>21</v>
      </c>
      <c r="D13" s="20">
        <v>22</v>
      </c>
      <c r="E13" s="20">
        <v>19</v>
      </c>
      <c r="G13" s="36" t="s">
        <v>86</v>
      </c>
      <c r="H13" s="20">
        <v>25</v>
      </c>
      <c r="I13" s="20">
        <v>17</v>
      </c>
      <c r="J13" s="20">
        <v>21</v>
      </c>
      <c r="K13" s="20">
        <v>18</v>
      </c>
    </row>
    <row r="14" spans="1:11" ht="12.75">
      <c r="A14" s="11" t="s">
        <v>72</v>
      </c>
      <c r="B14" s="20">
        <v>21</v>
      </c>
      <c r="C14" s="20">
        <v>20</v>
      </c>
      <c r="D14" s="20">
        <v>24</v>
      </c>
      <c r="E14" s="20">
        <v>28</v>
      </c>
      <c r="G14" s="36" t="s">
        <v>87</v>
      </c>
      <c r="H14" s="20">
        <v>0</v>
      </c>
      <c r="I14" s="20">
        <v>0</v>
      </c>
      <c r="J14" s="20">
        <v>0</v>
      </c>
      <c r="K14" s="20">
        <v>0</v>
      </c>
    </row>
    <row r="15" spans="1:11" ht="12.75">
      <c r="A15" s="11" t="s">
        <v>73</v>
      </c>
      <c r="B15" s="20">
        <v>11</v>
      </c>
      <c r="C15" s="20">
        <v>11</v>
      </c>
      <c r="D15" s="20">
        <v>7</v>
      </c>
      <c r="E15" s="20">
        <v>8</v>
      </c>
      <c r="G15" s="36" t="s">
        <v>105</v>
      </c>
      <c r="H15" s="20">
        <v>4</v>
      </c>
      <c r="I15" s="20">
        <v>3</v>
      </c>
      <c r="J15" s="20">
        <v>5</v>
      </c>
      <c r="K15" s="20">
        <v>6</v>
      </c>
    </row>
    <row r="16" spans="1:11" ht="12.75">
      <c r="A16" s="11" t="s">
        <v>74</v>
      </c>
      <c r="B16" s="20">
        <v>1</v>
      </c>
      <c r="C16" s="20">
        <v>4</v>
      </c>
      <c r="D16" s="20">
        <v>2</v>
      </c>
      <c r="E16" s="20">
        <v>2</v>
      </c>
      <c r="G16" s="36" t="s">
        <v>88</v>
      </c>
      <c r="H16" s="20">
        <v>7</v>
      </c>
      <c r="I16" s="20">
        <v>10</v>
      </c>
      <c r="J16" s="20">
        <v>5</v>
      </c>
      <c r="K16" s="20">
        <v>3</v>
      </c>
    </row>
    <row r="17" spans="1:11" ht="12.75">
      <c r="A17" s="11" t="s">
        <v>75</v>
      </c>
      <c r="B17" s="20">
        <v>1</v>
      </c>
      <c r="C17" s="20">
        <v>3</v>
      </c>
      <c r="D17" s="20">
        <v>1</v>
      </c>
      <c r="E17" s="20">
        <v>2</v>
      </c>
      <c r="G17" s="36" t="s">
        <v>89</v>
      </c>
      <c r="H17" s="20">
        <v>20</v>
      </c>
      <c r="I17" s="20">
        <v>19</v>
      </c>
      <c r="J17" s="20">
        <v>22</v>
      </c>
      <c r="K17" s="20">
        <v>20</v>
      </c>
    </row>
    <row r="18" spans="1:11" ht="12.75">
      <c r="A18" s="11" t="s">
        <v>76</v>
      </c>
      <c r="B18" s="20">
        <v>29</v>
      </c>
      <c r="C18" s="20">
        <v>10</v>
      </c>
      <c r="D18" s="20">
        <v>21</v>
      </c>
      <c r="E18" s="20">
        <v>15</v>
      </c>
      <c r="G18" s="134" t="s">
        <v>102</v>
      </c>
      <c r="H18" s="20">
        <v>4</v>
      </c>
      <c r="I18" s="20">
        <v>4</v>
      </c>
      <c r="J18" s="20">
        <v>4</v>
      </c>
      <c r="K18" s="20">
        <v>4</v>
      </c>
    </row>
    <row r="19" spans="1:11" ht="12.75">
      <c r="A19" s="11" t="s">
        <v>77</v>
      </c>
      <c r="B19" s="20">
        <v>15</v>
      </c>
      <c r="C19" s="20">
        <v>11</v>
      </c>
      <c r="D19" s="20">
        <v>12</v>
      </c>
      <c r="E19" s="20">
        <v>14</v>
      </c>
      <c r="G19" s="134" t="s">
        <v>90</v>
      </c>
      <c r="H19" s="20">
        <v>4</v>
      </c>
      <c r="I19" s="20">
        <v>3</v>
      </c>
      <c r="J19" s="20">
        <v>1</v>
      </c>
      <c r="K19" s="20">
        <v>2</v>
      </c>
    </row>
    <row r="20" spans="1:11" ht="12.75">
      <c r="A20" s="11" t="s">
        <v>78</v>
      </c>
      <c r="B20" s="20">
        <v>43</v>
      </c>
      <c r="C20" s="20">
        <v>43</v>
      </c>
      <c r="D20" s="20">
        <v>41</v>
      </c>
      <c r="E20" s="20">
        <v>38</v>
      </c>
      <c r="G20" s="36" t="s">
        <v>91</v>
      </c>
      <c r="H20" s="20">
        <v>2</v>
      </c>
      <c r="I20" s="20">
        <v>3</v>
      </c>
      <c r="J20" s="20">
        <v>0</v>
      </c>
      <c r="K20" s="20">
        <v>0</v>
      </c>
    </row>
    <row r="21" spans="1:11" ht="12.75">
      <c r="A21" s="17" t="s">
        <v>157</v>
      </c>
      <c r="B21" s="10">
        <f>SUM(B6:B20)</f>
        <v>690</v>
      </c>
      <c r="C21" s="10">
        <f>SUM(C6:C20)</f>
        <v>608</v>
      </c>
      <c r="D21" s="10">
        <f>SUM(D6:D20)</f>
        <v>612</v>
      </c>
      <c r="E21" s="10">
        <f>SUM(E6:E20)</f>
        <v>603</v>
      </c>
      <c r="G21" s="36" t="s">
        <v>92</v>
      </c>
      <c r="H21" s="20">
        <v>2</v>
      </c>
      <c r="I21" s="20">
        <v>2</v>
      </c>
      <c r="J21" s="20">
        <v>3</v>
      </c>
      <c r="K21" s="20">
        <v>2</v>
      </c>
    </row>
    <row r="22" spans="7:11" ht="12.75">
      <c r="G22" s="36" t="s">
        <v>93</v>
      </c>
      <c r="H22" s="20">
        <v>54</v>
      </c>
      <c r="I22" s="20">
        <v>51</v>
      </c>
      <c r="J22" s="20">
        <v>50</v>
      </c>
      <c r="K22" s="20">
        <v>54</v>
      </c>
    </row>
    <row r="23" spans="7:11" ht="12.75">
      <c r="G23" s="134" t="s">
        <v>94</v>
      </c>
      <c r="H23" s="20">
        <v>9</v>
      </c>
      <c r="I23" s="20">
        <v>9</v>
      </c>
      <c r="J23" s="20">
        <v>12</v>
      </c>
      <c r="K23" s="20">
        <v>12</v>
      </c>
    </row>
    <row r="24" spans="7:11" ht="12.75">
      <c r="G24" s="36" t="s">
        <v>95</v>
      </c>
      <c r="H24" s="20">
        <v>3</v>
      </c>
      <c r="I24" s="20">
        <v>1</v>
      </c>
      <c r="J24" s="20">
        <v>1</v>
      </c>
      <c r="K24" s="20">
        <v>2</v>
      </c>
    </row>
    <row r="25" spans="7:11" ht="12.75">
      <c r="G25" s="36" t="s">
        <v>96</v>
      </c>
      <c r="H25" s="20">
        <v>9</v>
      </c>
      <c r="I25" s="20">
        <v>10</v>
      </c>
      <c r="J25" s="20">
        <v>8</v>
      </c>
      <c r="K25" s="20">
        <v>12</v>
      </c>
    </row>
    <row r="26" spans="7:11" ht="12.75">
      <c r="G26" s="36" t="s">
        <v>97</v>
      </c>
      <c r="H26" s="20">
        <v>90</v>
      </c>
      <c r="I26" s="20">
        <v>87</v>
      </c>
      <c r="J26" s="20">
        <v>70</v>
      </c>
      <c r="K26" s="20">
        <v>72</v>
      </c>
    </row>
    <row r="27" spans="7:11" ht="12.75">
      <c r="G27" s="11" t="s">
        <v>157</v>
      </c>
      <c r="H27" s="10">
        <f>SUM(H6:H26)</f>
        <v>341</v>
      </c>
      <c r="I27" s="10">
        <f>SUM(I6:I26)</f>
        <v>310</v>
      </c>
      <c r="J27" s="10">
        <f>SUM(J6:J26)</f>
        <v>287</v>
      </c>
      <c r="K27" s="10">
        <f>SUM(K6:K26)</f>
        <v>301</v>
      </c>
    </row>
    <row r="50" spans="1:15" ht="12.75">
      <c r="A50" s="16" t="s">
        <v>168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13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ht="13.5" thickBot="1"/>
    <row r="53" spans="1:12" ht="13.5" thickBot="1">
      <c r="A53" s="212" t="s">
        <v>167</v>
      </c>
      <c r="B53" s="202" t="s">
        <v>169</v>
      </c>
      <c r="C53" s="203"/>
      <c r="D53" s="203"/>
      <c r="E53" s="204"/>
      <c r="G53" s="212" t="s">
        <v>170</v>
      </c>
      <c r="H53" s="217"/>
      <c r="I53" s="203" t="s">
        <v>169</v>
      </c>
      <c r="J53" s="203"/>
      <c r="K53" s="203"/>
      <c r="L53" s="204"/>
    </row>
    <row r="54" spans="1:12" ht="13.5" thickBot="1">
      <c r="A54" s="213"/>
      <c r="B54" s="3" t="s">
        <v>5</v>
      </c>
      <c r="C54" s="145" t="s">
        <v>6</v>
      </c>
      <c r="D54" s="145" t="s">
        <v>7</v>
      </c>
      <c r="E54" s="8" t="s">
        <v>8</v>
      </c>
      <c r="G54" s="218"/>
      <c r="H54" s="219"/>
      <c r="I54" s="154" t="s">
        <v>5</v>
      </c>
      <c r="J54" s="151" t="s">
        <v>6</v>
      </c>
      <c r="K54" s="151" t="s">
        <v>7</v>
      </c>
      <c r="L54" s="152" t="s">
        <v>8</v>
      </c>
    </row>
    <row r="55" spans="1:12" ht="12.75">
      <c r="A55" s="146" t="s">
        <v>107</v>
      </c>
      <c r="B55" s="140">
        <v>49</v>
      </c>
      <c r="C55" s="25">
        <v>31</v>
      </c>
      <c r="D55" s="25">
        <v>40</v>
      </c>
      <c r="E55" s="144">
        <v>50</v>
      </c>
      <c r="G55" s="214" t="s">
        <v>119</v>
      </c>
      <c r="H55" s="29" t="s">
        <v>171</v>
      </c>
      <c r="I55" s="155">
        <f>SUM(B55:B63,B67)</f>
        <v>423</v>
      </c>
      <c r="J55" s="108">
        <f>SUM(C55:C63,C67)</f>
        <v>381</v>
      </c>
      <c r="K55" s="108">
        <f>SUM(D55:D63,D67)</f>
        <v>395</v>
      </c>
      <c r="L55" s="29">
        <f>SUM(E55:E63,E67)</f>
        <v>415</v>
      </c>
    </row>
    <row r="56" spans="1:12" ht="12.75">
      <c r="A56" s="147" t="s">
        <v>108</v>
      </c>
      <c r="B56" s="121">
        <v>36</v>
      </c>
      <c r="C56" s="20">
        <v>44</v>
      </c>
      <c r="D56" s="20">
        <v>30</v>
      </c>
      <c r="E56" s="123">
        <v>38</v>
      </c>
      <c r="G56" s="215"/>
      <c r="H56" s="123" t="s">
        <v>106</v>
      </c>
      <c r="I56" s="156">
        <f>I55/I59*100</f>
        <v>61.30434782608696</v>
      </c>
      <c r="J56" s="107">
        <f>J55/J59*100</f>
        <v>62.664473684210535</v>
      </c>
      <c r="K56" s="107">
        <f>K55/K59*100</f>
        <v>64.54248366013073</v>
      </c>
      <c r="L56" s="157">
        <f>L55/L59*100</f>
        <v>68.14449917898193</v>
      </c>
    </row>
    <row r="57" spans="1:12" ht="12.75">
      <c r="A57" s="147" t="s">
        <v>109</v>
      </c>
      <c r="B57" s="121">
        <v>46</v>
      </c>
      <c r="C57" s="20">
        <v>33</v>
      </c>
      <c r="D57" s="20">
        <v>47</v>
      </c>
      <c r="E57" s="123">
        <v>32</v>
      </c>
      <c r="G57" s="215" t="s">
        <v>120</v>
      </c>
      <c r="H57" s="123" t="s">
        <v>171</v>
      </c>
      <c r="I57" s="143">
        <f>SUM(B64:B66)</f>
        <v>267</v>
      </c>
      <c r="J57" s="20">
        <f>SUM(C64:C66)</f>
        <v>227</v>
      </c>
      <c r="K57" s="20">
        <f>SUM(D64:D66)</f>
        <v>217</v>
      </c>
      <c r="L57" s="123">
        <f>SUM(E64:E66)</f>
        <v>194</v>
      </c>
    </row>
    <row r="58" spans="1:12" ht="13.5" thickBot="1">
      <c r="A58" s="147" t="s">
        <v>110</v>
      </c>
      <c r="B58" s="121">
        <v>41</v>
      </c>
      <c r="C58" s="20">
        <v>42</v>
      </c>
      <c r="D58" s="20">
        <v>35</v>
      </c>
      <c r="E58" s="123">
        <v>51</v>
      </c>
      <c r="G58" s="216"/>
      <c r="H58" s="139" t="s">
        <v>106</v>
      </c>
      <c r="I58" s="158">
        <f>I57/I59*100</f>
        <v>38.69565217391304</v>
      </c>
      <c r="J58" s="159">
        <f>J57/J59*100</f>
        <v>37.33552631578947</v>
      </c>
      <c r="K58" s="159">
        <f>K57/K59*100</f>
        <v>35.45751633986928</v>
      </c>
      <c r="L58" s="160">
        <f>L57/L59*100</f>
        <v>31.85550082101806</v>
      </c>
    </row>
    <row r="59" spans="1:12" ht="13.5" thickBot="1">
      <c r="A59" s="147" t="s">
        <v>111</v>
      </c>
      <c r="B59" s="121">
        <v>37</v>
      </c>
      <c r="C59" s="20">
        <v>39</v>
      </c>
      <c r="D59" s="20">
        <v>44</v>
      </c>
      <c r="E59" s="123">
        <v>36</v>
      </c>
      <c r="G59" s="202" t="s">
        <v>157</v>
      </c>
      <c r="H59" s="204"/>
      <c r="I59" s="32">
        <f>I55+I57</f>
        <v>690</v>
      </c>
      <c r="J59" s="153">
        <f>J55+J57</f>
        <v>608</v>
      </c>
      <c r="K59" s="153">
        <f>K55+K57</f>
        <v>612</v>
      </c>
      <c r="L59" s="19">
        <f>L55+L57</f>
        <v>609</v>
      </c>
    </row>
    <row r="60" spans="1:5" ht="12.75">
      <c r="A60" s="147" t="s">
        <v>112</v>
      </c>
      <c r="B60" s="121">
        <v>44</v>
      </c>
      <c r="C60" s="20">
        <v>32</v>
      </c>
      <c r="D60" s="20">
        <v>43</v>
      </c>
      <c r="E60" s="123">
        <v>46</v>
      </c>
    </row>
    <row r="61" spans="1:5" ht="12.75">
      <c r="A61" s="147" t="s">
        <v>113</v>
      </c>
      <c r="B61" s="121">
        <v>36</v>
      </c>
      <c r="C61" s="20">
        <v>60</v>
      </c>
      <c r="D61" s="20">
        <v>39</v>
      </c>
      <c r="E61" s="123">
        <v>48</v>
      </c>
    </row>
    <row r="62" spans="1:5" ht="12.75">
      <c r="A62" s="147" t="s">
        <v>114</v>
      </c>
      <c r="B62" s="121">
        <v>52</v>
      </c>
      <c r="C62" s="20">
        <v>42</v>
      </c>
      <c r="D62" s="20">
        <v>62</v>
      </c>
      <c r="E62" s="123">
        <v>46</v>
      </c>
    </row>
    <row r="63" spans="1:5" ht="12.75">
      <c r="A63" s="147" t="s">
        <v>115</v>
      </c>
      <c r="B63" s="121">
        <v>77</v>
      </c>
      <c r="C63" s="20">
        <v>56</v>
      </c>
      <c r="D63" s="20">
        <v>55</v>
      </c>
      <c r="E63" s="123">
        <v>68</v>
      </c>
    </row>
    <row r="64" spans="1:5" ht="12.75">
      <c r="A64" s="147" t="s">
        <v>116</v>
      </c>
      <c r="B64" s="121">
        <v>81</v>
      </c>
      <c r="C64" s="20">
        <v>77</v>
      </c>
      <c r="D64" s="20">
        <v>75</v>
      </c>
      <c r="E64" s="123">
        <v>66</v>
      </c>
    </row>
    <row r="65" spans="1:5" ht="12.75">
      <c r="A65" s="147" t="s">
        <v>117</v>
      </c>
      <c r="B65" s="121">
        <v>99</v>
      </c>
      <c r="C65" s="20">
        <v>65</v>
      </c>
      <c r="D65" s="20">
        <v>74</v>
      </c>
      <c r="E65" s="123">
        <v>60</v>
      </c>
    </row>
    <row r="66" spans="1:5" ht="12.75">
      <c r="A66" s="147" t="s">
        <v>118</v>
      </c>
      <c r="B66" s="121">
        <v>87</v>
      </c>
      <c r="C66" s="20">
        <v>85</v>
      </c>
      <c r="D66" s="20">
        <v>68</v>
      </c>
      <c r="E66" s="123">
        <v>68</v>
      </c>
    </row>
    <row r="67" spans="1:5" ht="25.5">
      <c r="A67" s="106" t="s">
        <v>166</v>
      </c>
      <c r="B67" s="149">
        <v>5</v>
      </c>
      <c r="C67" s="6">
        <v>2</v>
      </c>
      <c r="D67" s="6">
        <v>0</v>
      </c>
      <c r="E67" s="150">
        <v>0</v>
      </c>
    </row>
    <row r="68" spans="1:5" ht="13.5" thickBot="1">
      <c r="A68" s="148" t="s">
        <v>157</v>
      </c>
      <c r="B68" s="137">
        <v>690</v>
      </c>
      <c r="C68" s="138">
        <v>608</v>
      </c>
      <c r="D68" s="138">
        <v>612</v>
      </c>
      <c r="E68" s="142">
        <v>609</v>
      </c>
    </row>
    <row r="70" spans="1:15" ht="12.75">
      <c r="A70" s="141" t="s">
        <v>121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</sheetData>
  <sheetProtection/>
  <mergeCells count="7">
    <mergeCell ref="A53:A54"/>
    <mergeCell ref="I53:L53"/>
    <mergeCell ref="G55:G56"/>
    <mergeCell ref="G57:G58"/>
    <mergeCell ref="G53:H54"/>
    <mergeCell ref="G59:H59"/>
    <mergeCell ref="B53:E5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Margus</cp:lastModifiedBy>
  <cp:lastPrinted>2011-06-06T10:59:27Z</cp:lastPrinted>
  <dcterms:created xsi:type="dcterms:W3CDTF">2011-06-03T13:38:26Z</dcterms:created>
  <dcterms:modified xsi:type="dcterms:W3CDTF">2011-06-14T05:48:02Z</dcterms:modified>
  <cp:category/>
  <cp:version/>
  <cp:contentType/>
  <cp:contentStatus/>
</cp:coreProperties>
</file>