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90" windowWidth="18255" windowHeight="10050" activeTab="0"/>
  </bookViews>
  <sheets>
    <sheet name="Lisa 1" sheetId="1" r:id="rId1"/>
    <sheet name="Lisa 2" sheetId="2" r:id="rId2"/>
  </sheets>
  <definedNames/>
  <calcPr fullCalcOnLoad="1"/>
</workbook>
</file>

<file path=xl/sharedStrings.xml><?xml version="1.0" encoding="utf-8"?>
<sst xmlns="http://schemas.openxmlformats.org/spreadsheetml/2006/main" count="97" uniqueCount="78">
  <si>
    <t>Osakond/asutus</t>
  </si>
  <si>
    <t>Tege-
vus-
ala</t>
  </si>
  <si>
    <t xml:space="preserve">
töö-
tasu</t>
  </si>
  <si>
    <t>kooli-
tus-
kulud</t>
  </si>
  <si>
    <t>õppe-
vahen-
did</t>
  </si>
  <si>
    <t>komm.
ja vaba-
aja
üritu-
sed</t>
  </si>
  <si>
    <t>sot-
siaal-
tee-
nused</t>
  </si>
  <si>
    <t>toime-
tuleku-
toetus</t>
  </si>
  <si>
    <t>toetu-
sed</t>
  </si>
  <si>
    <t>e/a klassifikaator</t>
  </si>
  <si>
    <t xml:space="preserve">Kokku </t>
  </si>
  <si>
    <t>x</t>
  </si>
  <si>
    <t>Sotsiaalabi osakond</t>
  </si>
  <si>
    <t>toimetulekutoetuseks riigi tasandusfondist</t>
  </si>
  <si>
    <t>puuetega inimeste sotsiaalne kaitse</t>
  </si>
  <si>
    <t>riiklik laste hoideteenus Maavalitsuselt, sh avatakse:</t>
  </si>
  <si>
    <t>Haridusosakond</t>
  </si>
  <si>
    <t>09222</t>
  </si>
  <si>
    <t>Jüri Mölder</t>
  </si>
  <si>
    <t>Linnasekretär</t>
  </si>
  <si>
    <t>09220</t>
  </si>
  <si>
    <t>eestikeelse aineõppe seire- ja nõustamine</t>
  </si>
  <si>
    <t>eestikeelse aineõppe läbiviimiseks</t>
  </si>
  <si>
    <t>Annelinna Gümnaasium</t>
  </si>
  <si>
    <t>Vene Lütseum</t>
  </si>
  <si>
    <t>gümnaasiumid</t>
  </si>
  <si>
    <t>KHK</t>
  </si>
  <si>
    <t xml:space="preserve">toimetuleku-
toetus </t>
  </si>
  <si>
    <t>admi-
nist-
reeri-
mis-
kulud</t>
  </si>
  <si>
    <t>ame-
nike
töö-
tasu</t>
  </si>
  <si>
    <t>kokku</t>
  </si>
  <si>
    <t>toetuse sihtotstarve</t>
  </si>
  <si>
    <t>koolitustellimuse täitmiseks</t>
  </si>
  <si>
    <t>kutseõppeasutuste õpikeskkonna kaasajastamise investeeringuteks</t>
  </si>
  <si>
    <t>hoonete ülalp.
kulud</t>
  </si>
  <si>
    <t>masinate,
seadmete
soetus</t>
  </si>
  <si>
    <t>põhivara
soetam.
ja renov</t>
  </si>
  <si>
    <t>maksud
tööta-
sudelt</t>
  </si>
  <si>
    <t>E/a
liik</t>
  </si>
  <si>
    <t>2010. a 
alguse 
jääk</t>
  </si>
  <si>
    <t>saadud
2010</t>
  </si>
  <si>
    <t>kasutatud 2010</t>
  </si>
  <si>
    <t>koolitustellimuse arvel invest-ks</t>
  </si>
  <si>
    <t>jääk
aasta
alguseks
kroonides</t>
  </si>
  <si>
    <t>jääk
aasta
alguseks
eurodes</t>
  </si>
  <si>
    <t>avatakse
KOKKU
eurodes</t>
  </si>
  <si>
    <t>2010. aastal linna finantseerimiseelarvsse sihtotstarbelisteks kuludeks laekunud vahendite 2011. aasta alguseks kasutamata jääkide suunamine kuludeks (eurodes)</t>
  </si>
  <si>
    <t>lasteaiad</t>
  </si>
  <si>
    <t>09110</t>
  </si>
  <si>
    <t>koolid</t>
  </si>
  <si>
    <t>loodusainete õpikeskkonna parandamiseks</t>
  </si>
  <si>
    <t>lepinguline töötasu</t>
  </si>
  <si>
    <t>tasandusfondist puudega lapse hooldajatoetuseks</t>
  </si>
  <si>
    <t>toetused</t>
  </si>
  <si>
    <t xml:space="preserve">Linnamajanduse osakond </t>
  </si>
  <si>
    <t>linnapuhastus</t>
  </si>
  <si>
    <t>05100</t>
  </si>
  <si>
    <t>lumekoristusega seotud kuludeks</t>
  </si>
  <si>
    <t>rajatiste korrashoid</t>
  </si>
  <si>
    <t>Õppekulud</t>
  </si>
  <si>
    <t>Kesklinna Kool</t>
  </si>
  <si>
    <t>Veeriku Kool</t>
  </si>
  <si>
    <t>KOKKU    09212</t>
  </si>
  <si>
    <t>Descatresi´Lütseum</t>
  </si>
  <si>
    <t>Forseliuse Gümnaasium</t>
  </si>
  <si>
    <t>Herbert Masingu Kool</t>
  </si>
  <si>
    <t>Karlova Gümnaasium</t>
  </si>
  <si>
    <t>Kivilinna Gümnaasium</t>
  </si>
  <si>
    <t>Kommertsgümnaasium</t>
  </si>
  <si>
    <t>Mart Reiniku Gümnaasium</t>
  </si>
  <si>
    <t>Miina Härma Gümnaasium</t>
  </si>
  <si>
    <t>Tamme Gümnaasium</t>
  </si>
  <si>
    <t>KOKKU    09220</t>
  </si>
  <si>
    <t>Osakond</t>
  </si>
  <si>
    <t xml:space="preserve">Ainevaldkondade füüsilise õpikeskkonna parandamise </t>
  </si>
  <si>
    <t>vahendite jaotus (eurodes)</t>
  </si>
  <si>
    <t>täiendavalt tasandusfondist (Masingu kooli klassikomp arvu kasv)</t>
  </si>
  <si>
    <t>tasandusfondist lasteaedade pedagoogide koolituseks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</si>
</sst>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_-* #,##0.0\ _k_r_-;\-* #,##0.0\ _k_r_-;_-* &quot;-&quot;??\ _k_r_-;_-@_-"/>
  </numFmts>
  <fonts count="10">
    <font>
      <sz val="10"/>
      <name val="Arial"/>
      <family val="0"/>
    </font>
    <font>
      <b/>
      <sz val="11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 quotePrefix="1">
      <alignment horizontal="right"/>
    </xf>
    <xf numFmtId="0" fontId="7" fillId="0" borderId="1" xfId="0" applyFont="1" applyFill="1" applyBorder="1" applyAlignment="1">
      <alignment wrapText="1"/>
    </xf>
    <xf numFmtId="0" fontId="9" fillId="0" borderId="1" xfId="0" applyFont="1" applyFill="1" applyBorder="1" applyAlignment="1" quotePrefix="1">
      <alignment horizontal="right"/>
    </xf>
    <xf numFmtId="0" fontId="9" fillId="0" borderId="1" xfId="0" applyFont="1" applyFill="1" applyBorder="1" applyAlignment="1">
      <alignment horizontal="right" wrapText="1"/>
    </xf>
    <xf numFmtId="3" fontId="9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 wrapText="1"/>
    </xf>
    <xf numFmtId="0" fontId="6" fillId="0" borderId="1" xfId="0" applyFont="1" applyFill="1" applyBorder="1" applyAlignment="1" quotePrefix="1">
      <alignment horizontal="right"/>
    </xf>
    <xf numFmtId="3" fontId="6" fillId="0" borderId="1" xfId="0" applyNumberFormat="1" applyFont="1" applyFill="1" applyBorder="1" applyAlignment="1" quotePrefix="1">
      <alignment horizontal="right"/>
    </xf>
    <xf numFmtId="0" fontId="6" fillId="0" borderId="1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3" fontId="9" fillId="0" borderId="1" xfId="0" applyNumberFormat="1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3" fontId="9" fillId="2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/>
    </xf>
    <xf numFmtId="180" fontId="6" fillId="0" borderId="1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0" fontId="6" fillId="0" borderId="1" xfId="0" applyFont="1" applyBorder="1" applyAlignment="1" quotePrefix="1">
      <alignment/>
    </xf>
    <xf numFmtId="3" fontId="6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/>
    </xf>
    <xf numFmtId="3" fontId="9" fillId="0" borderId="1" xfId="0" applyNumberFormat="1" applyFont="1" applyBorder="1" applyAlignment="1">
      <alignment/>
    </xf>
    <xf numFmtId="3" fontId="9" fillId="0" borderId="1" xfId="0" applyNumberFormat="1" applyFont="1" applyFill="1" applyBorder="1" applyAlignment="1" quotePrefix="1">
      <alignment horizontal="right"/>
    </xf>
    <xf numFmtId="3" fontId="9" fillId="0" borderId="1" xfId="0" applyNumberFormat="1" applyFont="1" applyFill="1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3" fontId="0" fillId="0" borderId="4" xfId="0" applyNumberFormat="1" applyBorder="1" applyAlignment="1">
      <alignment/>
    </xf>
    <xf numFmtId="181" fontId="8" fillId="0" borderId="5" xfId="15" applyNumberFormat="1" applyFont="1" applyFill="1" applyBorder="1" applyAlignment="1">
      <alignment/>
    </xf>
    <xf numFmtId="3" fontId="8" fillId="0" borderId="1" xfId="0" applyNumberFormat="1" applyFont="1" applyBorder="1" applyAlignment="1">
      <alignment/>
    </xf>
    <xf numFmtId="181" fontId="0" fillId="0" borderId="6" xfId="15" applyNumberFormat="1" applyFont="1" applyFill="1" applyBorder="1" applyAlignment="1">
      <alignment/>
    </xf>
    <xf numFmtId="181" fontId="0" fillId="0" borderId="2" xfId="15" applyNumberFormat="1" applyFont="1" applyFill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"/>
  <sheetViews>
    <sheetView tabSelected="1" workbookViewId="0" topLeftCell="A1">
      <selection activeCell="D28" sqref="D28"/>
    </sheetView>
  </sheetViews>
  <sheetFormatPr defaultColWidth="9.140625" defaultRowHeight="12.75"/>
  <cols>
    <col min="1" max="1" width="15.00390625" style="0" customWidth="1"/>
    <col min="2" max="2" width="5.28125" style="0" bestFit="1" customWidth="1"/>
    <col min="3" max="3" width="3.140625" style="0" bestFit="1" customWidth="1"/>
    <col min="4" max="4" width="19.140625" style="0" customWidth="1"/>
    <col min="5" max="5" width="7.8515625" style="0" bestFit="1" customWidth="1"/>
    <col min="6" max="7" width="8.7109375" style="0" bestFit="1" customWidth="1"/>
    <col min="8" max="8" width="7.8515625" style="0" bestFit="1" customWidth="1"/>
    <col min="9" max="9" width="7.00390625" style="0" bestFit="1" customWidth="1"/>
    <col min="10" max="10" width="7.8515625" style="0" bestFit="1" customWidth="1"/>
    <col min="11" max="11" width="7.00390625" style="0" bestFit="1" customWidth="1"/>
    <col min="12" max="12" width="7.421875" style="0" bestFit="1" customWidth="1"/>
    <col min="13" max="13" width="4.421875" style="0" bestFit="1" customWidth="1"/>
    <col min="14" max="14" width="5.7109375" style="0" bestFit="1" customWidth="1"/>
    <col min="15" max="15" width="5.28125" style="0" bestFit="1" customWidth="1"/>
    <col min="16" max="16" width="6.28125" style="0" bestFit="1" customWidth="1"/>
    <col min="17" max="17" width="4.8515625" style="0" bestFit="1" customWidth="1"/>
    <col min="18" max="18" width="5.00390625" style="0" bestFit="1" customWidth="1"/>
    <col min="19" max="19" width="6.00390625" style="0" bestFit="1" customWidth="1"/>
    <col min="20" max="20" width="5.7109375" style="0" bestFit="1" customWidth="1"/>
    <col min="21" max="21" width="6.57421875" style="0" bestFit="1" customWidth="1"/>
    <col min="22" max="22" width="6.28125" style="0" bestFit="1" customWidth="1"/>
    <col min="23" max="23" width="5.7109375" style="0" bestFit="1" customWidth="1"/>
    <col min="24" max="24" width="6.28125" style="0" bestFit="1" customWidth="1"/>
    <col min="25" max="26" width="5.7109375" style="0" bestFit="1" customWidth="1"/>
  </cols>
  <sheetData>
    <row r="1" spans="1:26" ht="15">
      <c r="A1" s="36" t="s">
        <v>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3" spans="1:26" s="4" customFormat="1" ht="60">
      <c r="A3" s="1" t="s">
        <v>0</v>
      </c>
      <c r="B3" s="1" t="s">
        <v>1</v>
      </c>
      <c r="C3" s="1" t="s">
        <v>38</v>
      </c>
      <c r="D3" s="1" t="s">
        <v>31</v>
      </c>
      <c r="E3" s="1" t="s">
        <v>39</v>
      </c>
      <c r="F3" s="1" t="s">
        <v>40</v>
      </c>
      <c r="G3" s="1" t="s">
        <v>41</v>
      </c>
      <c r="H3" s="1" t="s">
        <v>43</v>
      </c>
      <c r="I3" s="1" t="s">
        <v>44</v>
      </c>
      <c r="J3" s="2" t="s">
        <v>45</v>
      </c>
      <c r="K3" s="1" t="s">
        <v>36</v>
      </c>
      <c r="L3" s="1" t="s">
        <v>35</v>
      </c>
      <c r="M3" s="1" t="s">
        <v>29</v>
      </c>
      <c r="N3" s="1" t="s">
        <v>2</v>
      </c>
      <c r="O3" s="1" t="s">
        <v>51</v>
      </c>
      <c r="P3" s="1" t="s">
        <v>37</v>
      </c>
      <c r="Q3" s="1" t="s">
        <v>28</v>
      </c>
      <c r="R3" s="1" t="s">
        <v>3</v>
      </c>
      <c r="S3" s="1" t="s">
        <v>34</v>
      </c>
      <c r="T3" s="1" t="s">
        <v>58</v>
      </c>
      <c r="U3" s="1" t="s">
        <v>4</v>
      </c>
      <c r="V3" s="1" t="s">
        <v>5</v>
      </c>
      <c r="W3" s="1" t="s">
        <v>6</v>
      </c>
      <c r="X3" s="3" t="s">
        <v>7</v>
      </c>
      <c r="Y3" s="3" t="s">
        <v>53</v>
      </c>
      <c r="Z3" s="3" t="s">
        <v>8</v>
      </c>
    </row>
    <row r="4" spans="1:26" s="9" customFormat="1" ht="11.25">
      <c r="A4" s="5" t="s">
        <v>9</v>
      </c>
      <c r="B4" s="5"/>
      <c r="C4" s="5"/>
      <c r="D4" s="5"/>
      <c r="E4" s="5"/>
      <c r="F4" s="5"/>
      <c r="G4" s="5"/>
      <c r="H4" s="5"/>
      <c r="I4" s="5">
        <v>15.6466</v>
      </c>
      <c r="J4" s="6"/>
      <c r="K4" s="6">
        <v>1551</v>
      </c>
      <c r="L4" s="6">
        <v>1554</v>
      </c>
      <c r="M4" s="7">
        <v>5001</v>
      </c>
      <c r="N4" s="8">
        <v>5002</v>
      </c>
      <c r="O4" s="8">
        <v>5005</v>
      </c>
      <c r="P4" s="8">
        <v>506</v>
      </c>
      <c r="Q4" s="8">
        <v>5500</v>
      </c>
      <c r="R4" s="8">
        <v>5504</v>
      </c>
      <c r="S4" s="8">
        <v>5511</v>
      </c>
      <c r="T4" s="8">
        <v>5512</v>
      </c>
      <c r="U4" s="8">
        <v>5524</v>
      </c>
      <c r="V4" s="8">
        <v>5525</v>
      </c>
      <c r="W4" s="8">
        <v>5526</v>
      </c>
      <c r="X4" s="8">
        <v>4131</v>
      </c>
      <c r="Y4" s="8">
        <v>4133</v>
      </c>
      <c r="Z4" s="8">
        <v>4134</v>
      </c>
    </row>
    <row r="5" spans="1:26" ht="12.75">
      <c r="A5" s="10" t="s">
        <v>10</v>
      </c>
      <c r="B5" s="11"/>
      <c r="C5" s="11"/>
      <c r="D5" s="11"/>
      <c r="E5" s="28" t="s">
        <v>11</v>
      </c>
      <c r="F5" s="28" t="s">
        <v>11</v>
      </c>
      <c r="G5" s="28" t="s">
        <v>11</v>
      </c>
      <c r="H5" s="29">
        <f>SUM(H6,H10,H21)</f>
        <v>9567874</v>
      </c>
      <c r="I5" s="29">
        <f>SUM(I6,I10,I21)</f>
        <v>611497</v>
      </c>
      <c r="J5" s="29">
        <f aca="true" t="shared" si="0" ref="J5:Z5">SUM(J6,J10,J21)</f>
        <v>549822</v>
      </c>
      <c r="K5" s="29">
        <f t="shared" si="0"/>
        <v>155075</v>
      </c>
      <c r="L5" s="29">
        <f t="shared" si="0"/>
        <v>7110</v>
      </c>
      <c r="M5" s="29">
        <f t="shared" si="0"/>
        <v>477</v>
      </c>
      <c r="N5" s="29">
        <f t="shared" si="0"/>
        <v>29286</v>
      </c>
      <c r="O5" s="29">
        <f t="shared" si="0"/>
        <v>1654</v>
      </c>
      <c r="P5" s="29">
        <f t="shared" si="0"/>
        <v>11015</v>
      </c>
      <c r="Q5" s="29">
        <f t="shared" si="0"/>
        <v>1488</v>
      </c>
      <c r="R5" s="29">
        <f t="shared" si="0"/>
        <v>1462</v>
      </c>
      <c r="S5" s="29">
        <f t="shared" si="0"/>
        <v>1991</v>
      </c>
      <c r="T5" s="29">
        <f t="shared" si="0"/>
        <v>36327</v>
      </c>
      <c r="U5" s="29">
        <f t="shared" si="0"/>
        <v>125561</v>
      </c>
      <c r="V5" s="29">
        <f t="shared" si="0"/>
        <v>2197</v>
      </c>
      <c r="W5" s="29">
        <f t="shared" si="0"/>
        <v>19860</v>
      </c>
      <c r="X5" s="29">
        <f t="shared" si="0"/>
        <v>56622</v>
      </c>
      <c r="Y5" s="29">
        <f t="shared" si="0"/>
        <v>10472</v>
      </c>
      <c r="Z5" s="29">
        <f t="shared" si="0"/>
        <v>89225</v>
      </c>
    </row>
    <row r="6" spans="1:26" ht="25.5">
      <c r="A6" s="12" t="s">
        <v>12</v>
      </c>
      <c r="B6" s="13">
        <v>10</v>
      </c>
      <c r="C6" s="13">
        <v>21</v>
      </c>
      <c r="D6" s="14" t="s">
        <v>30</v>
      </c>
      <c r="E6" s="25">
        <f aca="true" t="shared" si="1" ref="E6:Z6">SUM(E7:E9)</f>
        <v>979455</v>
      </c>
      <c r="F6" s="25">
        <f t="shared" si="1"/>
        <v>23483434</v>
      </c>
      <c r="G6" s="25">
        <f t="shared" si="1"/>
        <v>22090541</v>
      </c>
      <c r="H6" s="15">
        <f t="shared" si="1"/>
        <v>2372348</v>
      </c>
      <c r="I6" s="15">
        <f t="shared" si="1"/>
        <v>151620</v>
      </c>
      <c r="J6" s="15">
        <f t="shared" si="1"/>
        <v>89945</v>
      </c>
      <c r="K6" s="15">
        <f t="shared" si="1"/>
        <v>0</v>
      </c>
      <c r="L6" s="15">
        <f t="shared" si="1"/>
        <v>0</v>
      </c>
      <c r="M6" s="15">
        <f t="shared" si="1"/>
        <v>0</v>
      </c>
      <c r="N6" s="15">
        <f t="shared" si="1"/>
        <v>0</v>
      </c>
      <c r="O6" s="15">
        <f t="shared" si="1"/>
        <v>0</v>
      </c>
      <c r="P6" s="15">
        <f t="shared" si="1"/>
        <v>0</v>
      </c>
      <c r="Q6" s="15">
        <f t="shared" si="1"/>
        <v>1000</v>
      </c>
      <c r="R6" s="15">
        <f t="shared" si="1"/>
        <v>0</v>
      </c>
      <c r="S6" s="15">
        <f t="shared" si="1"/>
        <v>1991</v>
      </c>
      <c r="T6" s="15"/>
      <c r="U6" s="15">
        <f t="shared" si="1"/>
        <v>0</v>
      </c>
      <c r="V6" s="15">
        <f t="shared" si="1"/>
        <v>0</v>
      </c>
      <c r="W6" s="15">
        <f t="shared" si="1"/>
        <v>19860</v>
      </c>
      <c r="X6" s="15">
        <f t="shared" si="1"/>
        <v>56622</v>
      </c>
      <c r="Y6" s="15">
        <f t="shared" si="1"/>
        <v>10472</v>
      </c>
      <c r="Z6" s="15">
        <f t="shared" si="1"/>
        <v>0</v>
      </c>
    </row>
    <row r="7" spans="1:26" ht="25.5">
      <c r="A7" s="16" t="s">
        <v>27</v>
      </c>
      <c r="B7" s="17">
        <v>10701</v>
      </c>
      <c r="C7" s="17"/>
      <c r="D7" s="16" t="s">
        <v>13</v>
      </c>
      <c r="E7" s="26">
        <v>617191</v>
      </c>
      <c r="F7" s="18">
        <f>17648678</f>
        <v>17648678</v>
      </c>
      <c r="G7" s="18">
        <v>17333123</v>
      </c>
      <c r="H7" s="18">
        <f>E7+F7-G7</f>
        <v>932746</v>
      </c>
      <c r="I7" s="18">
        <f>ROUND(H7/$I$4,0)</f>
        <v>59613</v>
      </c>
      <c r="J7" s="30">
        <f>SUM(M7:Z7)</f>
        <v>59613</v>
      </c>
      <c r="K7" s="30"/>
      <c r="L7" s="30"/>
      <c r="M7" s="31"/>
      <c r="N7" s="31"/>
      <c r="O7" s="31"/>
      <c r="P7" s="31"/>
      <c r="Q7" s="30">
        <v>1000</v>
      </c>
      <c r="R7" s="31"/>
      <c r="S7" s="30">
        <v>1991</v>
      </c>
      <c r="T7" s="30"/>
      <c r="U7" s="31"/>
      <c r="V7" s="31"/>
      <c r="W7" s="30"/>
      <c r="X7" s="30">
        <v>56622</v>
      </c>
      <c r="Y7" s="30"/>
      <c r="Z7" s="30"/>
    </row>
    <row r="8" spans="1:26" ht="25.5">
      <c r="A8" s="16" t="s">
        <v>14</v>
      </c>
      <c r="B8" s="17">
        <v>10121</v>
      </c>
      <c r="C8" s="17"/>
      <c r="D8" s="16" t="s">
        <v>52</v>
      </c>
      <c r="E8" s="26"/>
      <c r="F8" s="18">
        <v>2917378</v>
      </c>
      <c r="G8" s="18">
        <v>2753521</v>
      </c>
      <c r="H8" s="18">
        <f>E8+F8-G8</f>
        <v>163857</v>
      </c>
      <c r="I8" s="18">
        <f>ROUND(H8/$I$4,0)</f>
        <v>10472</v>
      </c>
      <c r="J8" s="30">
        <f>SUM(M8:Z8)</f>
        <v>10472</v>
      </c>
      <c r="K8" s="30"/>
      <c r="L8" s="30"/>
      <c r="M8" s="31"/>
      <c r="N8" s="31"/>
      <c r="O8" s="31"/>
      <c r="P8" s="31"/>
      <c r="Q8" s="30"/>
      <c r="R8" s="31"/>
      <c r="S8" s="30"/>
      <c r="T8" s="30"/>
      <c r="U8" s="31"/>
      <c r="V8" s="31"/>
      <c r="W8" s="30"/>
      <c r="X8" s="30"/>
      <c r="Y8" s="30">
        <v>10472</v>
      </c>
      <c r="Z8" s="30"/>
    </row>
    <row r="9" spans="1:26" ht="38.25">
      <c r="A9" s="16" t="s">
        <v>14</v>
      </c>
      <c r="B9" s="17">
        <v>10121</v>
      </c>
      <c r="C9" s="17"/>
      <c r="D9" s="16" t="s">
        <v>15</v>
      </c>
      <c r="E9" s="26">
        <v>362264</v>
      </c>
      <c r="F9" s="18">
        <v>2917378</v>
      </c>
      <c r="G9" s="18">
        <v>2003897</v>
      </c>
      <c r="H9" s="18">
        <f>E9+F9-G9</f>
        <v>1275745</v>
      </c>
      <c r="I9" s="18">
        <f aca="true" t="shared" si="2" ref="I9:I22">ROUND(H9/$I$4,0)</f>
        <v>81535</v>
      </c>
      <c r="J9" s="30">
        <f>SUM(M9:Z9)</f>
        <v>19860</v>
      </c>
      <c r="K9" s="30"/>
      <c r="L9" s="30"/>
      <c r="M9" s="31"/>
      <c r="N9" s="31"/>
      <c r="O9" s="31"/>
      <c r="P9" s="31"/>
      <c r="Q9" s="31"/>
      <c r="R9" s="31"/>
      <c r="S9" s="31"/>
      <c r="T9" s="31"/>
      <c r="U9" s="31"/>
      <c r="V9" s="31"/>
      <c r="W9" s="30">
        <v>19860</v>
      </c>
      <c r="X9" s="30"/>
      <c r="Y9" s="30"/>
      <c r="Z9" s="30"/>
    </row>
    <row r="10" spans="1:26" ht="12.75">
      <c r="A10" s="20" t="s">
        <v>16</v>
      </c>
      <c r="B10" s="17"/>
      <c r="C10" s="17"/>
      <c r="D10" s="14" t="s">
        <v>30</v>
      </c>
      <c r="E10" s="25" t="s">
        <v>11</v>
      </c>
      <c r="F10" s="15" t="s">
        <v>11</v>
      </c>
      <c r="G10" s="15" t="s">
        <v>11</v>
      </c>
      <c r="H10" s="15">
        <f>SUM(H11:H17,H20)</f>
        <v>6627126</v>
      </c>
      <c r="I10" s="15">
        <f>SUM(I11:I17,I20)</f>
        <v>423550</v>
      </c>
      <c r="J10" s="15">
        <f aca="true" t="shared" si="3" ref="J10:Z10">SUM(J11:J17,J20)</f>
        <v>423550</v>
      </c>
      <c r="K10" s="15">
        <f t="shared" si="3"/>
        <v>155075</v>
      </c>
      <c r="L10" s="15">
        <f t="shared" si="3"/>
        <v>7110</v>
      </c>
      <c r="M10" s="15">
        <f t="shared" si="3"/>
        <v>477</v>
      </c>
      <c r="N10" s="15">
        <f t="shared" si="3"/>
        <v>29286</v>
      </c>
      <c r="O10" s="15">
        <f t="shared" si="3"/>
        <v>1654</v>
      </c>
      <c r="P10" s="15">
        <f t="shared" si="3"/>
        <v>11015</v>
      </c>
      <c r="Q10" s="15">
        <f t="shared" si="3"/>
        <v>488</v>
      </c>
      <c r="R10" s="15">
        <f t="shared" si="3"/>
        <v>1462</v>
      </c>
      <c r="S10" s="15">
        <f t="shared" si="3"/>
        <v>0</v>
      </c>
      <c r="T10" s="15"/>
      <c r="U10" s="15">
        <f t="shared" si="3"/>
        <v>125561</v>
      </c>
      <c r="V10" s="15">
        <f t="shared" si="3"/>
        <v>2197</v>
      </c>
      <c r="W10" s="15">
        <f t="shared" si="3"/>
        <v>0</v>
      </c>
      <c r="X10" s="15">
        <f t="shared" si="3"/>
        <v>0</v>
      </c>
      <c r="Y10" s="15">
        <f t="shared" si="3"/>
        <v>0</v>
      </c>
      <c r="Z10" s="15">
        <f t="shared" si="3"/>
        <v>89225</v>
      </c>
    </row>
    <row r="11" spans="1:26" ht="22.5">
      <c r="A11" s="21" t="s">
        <v>26</v>
      </c>
      <c r="B11" s="17" t="s">
        <v>17</v>
      </c>
      <c r="C11" s="17">
        <v>11</v>
      </c>
      <c r="D11" s="19" t="s">
        <v>42</v>
      </c>
      <c r="E11" s="26">
        <f>2370933-1135970</f>
        <v>1234963</v>
      </c>
      <c r="F11" s="27">
        <v>7012800</v>
      </c>
      <c r="G11" s="18">
        <v>5989331</v>
      </c>
      <c r="H11" s="18">
        <f aca="true" t="shared" si="4" ref="H11:H19">E11+F11-G11</f>
        <v>2258432</v>
      </c>
      <c r="I11" s="18">
        <f t="shared" si="2"/>
        <v>144340</v>
      </c>
      <c r="J11" s="30">
        <f>SUM(K11:Z11)</f>
        <v>144340</v>
      </c>
      <c r="K11" s="30">
        <v>137230</v>
      </c>
      <c r="L11" s="30">
        <v>7110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12.75">
      <c r="A12" s="21" t="s">
        <v>26</v>
      </c>
      <c r="B12" s="17" t="s">
        <v>17</v>
      </c>
      <c r="C12" s="17">
        <v>21</v>
      </c>
      <c r="D12" s="19" t="s">
        <v>32</v>
      </c>
      <c r="E12" s="26">
        <v>1135970</v>
      </c>
      <c r="F12" s="27">
        <v>89357944</v>
      </c>
      <c r="G12" s="18">
        <f>89617737-4000-306454-209466</f>
        <v>89097817</v>
      </c>
      <c r="H12" s="18">
        <f t="shared" si="4"/>
        <v>1396097</v>
      </c>
      <c r="I12" s="18">
        <f t="shared" si="2"/>
        <v>89227</v>
      </c>
      <c r="J12" s="30">
        <f>SUM(K12:Z12)</f>
        <v>89227</v>
      </c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>
        <v>2</v>
      </c>
      <c r="V12" s="30"/>
      <c r="W12" s="30"/>
      <c r="X12" s="30"/>
      <c r="Y12" s="30"/>
      <c r="Z12" s="30">
        <v>89225</v>
      </c>
    </row>
    <row r="13" spans="1:26" ht="33.75">
      <c r="A13" s="35" t="s">
        <v>26</v>
      </c>
      <c r="B13" s="17" t="s">
        <v>17</v>
      </c>
      <c r="C13" s="17">
        <v>11</v>
      </c>
      <c r="D13" s="19" t="s">
        <v>33</v>
      </c>
      <c r="E13" s="26">
        <v>4146027</v>
      </c>
      <c r="F13" s="27"/>
      <c r="G13" s="18">
        <f>9856137-5989331</f>
        <v>3866806</v>
      </c>
      <c r="H13" s="18">
        <f>E13+F13-G13</f>
        <v>279221</v>
      </c>
      <c r="I13" s="18">
        <f t="shared" si="2"/>
        <v>17845</v>
      </c>
      <c r="J13" s="30">
        <f>SUM(K13:Z13)</f>
        <v>17845</v>
      </c>
      <c r="K13" s="30">
        <v>17845</v>
      </c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22.5">
      <c r="A14" s="35" t="s">
        <v>49</v>
      </c>
      <c r="B14" s="17"/>
      <c r="C14" s="17">
        <v>21</v>
      </c>
      <c r="D14" s="19" t="s">
        <v>50</v>
      </c>
      <c r="E14" s="26"/>
      <c r="F14" s="27">
        <v>4016239</v>
      </c>
      <c r="G14" s="18">
        <v>2779819</v>
      </c>
      <c r="H14" s="18">
        <f>E14+F14-G14</f>
        <v>1236420</v>
      </c>
      <c r="I14" s="18">
        <f t="shared" si="2"/>
        <v>79022</v>
      </c>
      <c r="J14" s="30">
        <f>SUM(K14:Z14)</f>
        <v>79022</v>
      </c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>
        <f>1500+77334+188</f>
        <v>79022</v>
      </c>
      <c r="V14" s="30"/>
      <c r="W14" s="30"/>
      <c r="X14" s="30"/>
      <c r="Y14" s="30"/>
      <c r="Z14" s="30"/>
    </row>
    <row r="15" spans="1:26" ht="33.75">
      <c r="A15" s="21" t="s">
        <v>25</v>
      </c>
      <c r="B15" s="17" t="s">
        <v>20</v>
      </c>
      <c r="C15" s="17">
        <v>21</v>
      </c>
      <c r="D15" s="19" t="s">
        <v>76</v>
      </c>
      <c r="E15" s="26"/>
      <c r="F15" s="27">
        <v>557660</v>
      </c>
      <c r="G15" s="18"/>
      <c r="H15" s="18">
        <f>E15+F15-G15</f>
        <v>557660</v>
      </c>
      <c r="I15" s="18">
        <f t="shared" si="2"/>
        <v>35641</v>
      </c>
      <c r="J15" s="30">
        <f>SUM(K15:Z15)</f>
        <v>35641</v>
      </c>
      <c r="K15" s="30"/>
      <c r="L15" s="30"/>
      <c r="M15" s="30"/>
      <c r="N15" s="30">
        <v>26519</v>
      </c>
      <c r="O15" s="30"/>
      <c r="P15" s="30">
        <v>9122</v>
      </c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22.5">
      <c r="A16" s="21" t="s">
        <v>25</v>
      </c>
      <c r="B16" s="17" t="s">
        <v>20</v>
      </c>
      <c r="C16" s="17">
        <v>21</v>
      </c>
      <c r="D16" s="19" t="s">
        <v>21</v>
      </c>
      <c r="E16" s="26">
        <v>115748</v>
      </c>
      <c r="F16" s="18">
        <v>287016</v>
      </c>
      <c r="G16" s="18">
        <v>237845</v>
      </c>
      <c r="H16" s="18">
        <f t="shared" si="4"/>
        <v>164919</v>
      </c>
      <c r="I16" s="18">
        <f t="shared" si="2"/>
        <v>10540</v>
      </c>
      <c r="J16" s="30">
        <f>SUM(M16:Z16)</f>
        <v>10540</v>
      </c>
      <c r="K16" s="30"/>
      <c r="L16" s="30"/>
      <c r="M16" s="30">
        <v>477</v>
      </c>
      <c r="N16" s="30">
        <v>2767</v>
      </c>
      <c r="O16" s="30">
        <v>1654</v>
      </c>
      <c r="P16" s="30">
        <v>1893</v>
      </c>
      <c r="Q16" s="30">
        <v>488</v>
      </c>
      <c r="R16" s="30">
        <v>1462</v>
      </c>
      <c r="S16" s="30"/>
      <c r="T16" s="30"/>
      <c r="U16" s="30">
        <v>1799</v>
      </c>
      <c r="V16" s="30"/>
      <c r="W16" s="30"/>
      <c r="X16" s="30"/>
      <c r="Y16" s="30"/>
      <c r="Z16" s="30"/>
    </row>
    <row r="17" spans="1:26" ht="22.5">
      <c r="A17" s="21" t="s">
        <v>25</v>
      </c>
      <c r="B17" s="17" t="s">
        <v>20</v>
      </c>
      <c r="C17" s="17">
        <v>21</v>
      </c>
      <c r="D17" s="19" t="s">
        <v>22</v>
      </c>
      <c r="E17" s="26">
        <f aca="true" t="shared" si="5" ref="E17:X17">SUM(E18:E19)</f>
        <v>570000</v>
      </c>
      <c r="F17" s="18">
        <f t="shared" si="5"/>
        <v>700000</v>
      </c>
      <c r="G17" s="18">
        <f t="shared" si="5"/>
        <v>570000</v>
      </c>
      <c r="H17" s="18">
        <f t="shared" si="5"/>
        <v>700000</v>
      </c>
      <c r="I17" s="18">
        <f t="shared" si="5"/>
        <v>44738</v>
      </c>
      <c r="J17" s="18">
        <f t="shared" si="5"/>
        <v>44738</v>
      </c>
      <c r="K17" s="18">
        <f t="shared" si="5"/>
        <v>0</v>
      </c>
      <c r="L17" s="18">
        <f t="shared" si="5"/>
        <v>0</v>
      </c>
      <c r="M17" s="18">
        <f t="shared" si="5"/>
        <v>0</v>
      </c>
      <c r="N17" s="18">
        <f t="shared" si="5"/>
        <v>0</v>
      </c>
      <c r="O17" s="18">
        <f t="shared" si="5"/>
        <v>0</v>
      </c>
      <c r="P17" s="18">
        <f t="shared" si="5"/>
        <v>0</v>
      </c>
      <c r="Q17" s="18">
        <f t="shared" si="5"/>
        <v>0</v>
      </c>
      <c r="R17" s="18">
        <f t="shared" si="5"/>
        <v>0</v>
      </c>
      <c r="S17" s="18">
        <f t="shared" si="5"/>
        <v>0</v>
      </c>
      <c r="T17" s="18"/>
      <c r="U17" s="18">
        <f t="shared" si="5"/>
        <v>44738</v>
      </c>
      <c r="V17" s="18">
        <f t="shared" si="5"/>
        <v>0</v>
      </c>
      <c r="W17" s="18">
        <f t="shared" si="5"/>
        <v>0</v>
      </c>
      <c r="X17" s="18">
        <f t="shared" si="5"/>
        <v>0</v>
      </c>
      <c r="Y17" s="18"/>
      <c r="Z17" s="18">
        <f>SUM(Z18:Z19)</f>
        <v>0</v>
      </c>
    </row>
    <row r="18" spans="1:26" ht="12.75">
      <c r="A18" s="21"/>
      <c r="B18" s="17"/>
      <c r="C18" s="17"/>
      <c r="D18" s="19" t="s">
        <v>23</v>
      </c>
      <c r="E18" s="26">
        <v>500000</v>
      </c>
      <c r="F18" s="18">
        <v>490000</v>
      </c>
      <c r="G18" s="18">
        <v>500000</v>
      </c>
      <c r="H18" s="18">
        <f t="shared" si="4"/>
        <v>490000</v>
      </c>
      <c r="I18" s="18">
        <f t="shared" si="2"/>
        <v>31317</v>
      </c>
      <c r="J18" s="30">
        <f>SUM(M18:Z18)</f>
        <v>31317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>
        <v>31317</v>
      </c>
      <c r="V18" s="30"/>
      <c r="W18" s="30"/>
      <c r="X18" s="30"/>
      <c r="Y18" s="30"/>
      <c r="Z18" s="30"/>
    </row>
    <row r="19" spans="1:26" ht="12.75">
      <c r="A19" s="21"/>
      <c r="B19" s="17"/>
      <c r="C19" s="17"/>
      <c r="D19" s="19" t="s">
        <v>24</v>
      </c>
      <c r="E19" s="26">
        <v>70000</v>
      </c>
      <c r="F19" s="18">
        <v>210000</v>
      </c>
      <c r="G19" s="18">
        <v>70000</v>
      </c>
      <c r="H19" s="18">
        <f t="shared" si="4"/>
        <v>210000</v>
      </c>
      <c r="I19" s="18">
        <f t="shared" si="2"/>
        <v>13421</v>
      </c>
      <c r="J19" s="30">
        <f>SUM(M19:Z19)</f>
        <v>13421</v>
      </c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>
        <v>13421</v>
      </c>
      <c r="V19" s="30"/>
      <c r="W19" s="30"/>
      <c r="X19" s="30"/>
      <c r="Y19" s="30"/>
      <c r="Z19" s="30"/>
    </row>
    <row r="20" spans="1:26" ht="22.5">
      <c r="A20" s="32" t="s">
        <v>47</v>
      </c>
      <c r="B20" s="33" t="s">
        <v>48</v>
      </c>
      <c r="C20" s="33">
        <v>21</v>
      </c>
      <c r="D20" s="51" t="s">
        <v>77</v>
      </c>
      <c r="E20" s="34"/>
      <c r="F20" s="34">
        <v>1527000</v>
      </c>
      <c r="G20" s="34">
        <f>1484433+8190</f>
        <v>1492623</v>
      </c>
      <c r="H20" s="18">
        <f>E20+F20-G20</f>
        <v>34377</v>
      </c>
      <c r="I20" s="18">
        <f t="shared" si="2"/>
        <v>2197</v>
      </c>
      <c r="J20" s="30">
        <f>SUM(M20:Z20)</f>
        <v>2197</v>
      </c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>
        <v>2197</v>
      </c>
      <c r="W20" s="34"/>
      <c r="X20" s="34"/>
      <c r="Y20" s="34"/>
      <c r="Z20" s="34"/>
    </row>
    <row r="21" spans="1:26" ht="12.75">
      <c r="A21" s="37" t="s">
        <v>54</v>
      </c>
      <c r="B21" s="33"/>
      <c r="C21" s="33"/>
      <c r="D21" s="52"/>
      <c r="E21" s="38"/>
      <c r="F21" s="38">
        <f>SUM(F22)</f>
        <v>568400</v>
      </c>
      <c r="G21" s="38"/>
      <c r="H21" s="39">
        <f>E21+F21-G21</f>
        <v>568400</v>
      </c>
      <c r="I21" s="39">
        <f t="shared" si="2"/>
        <v>36327</v>
      </c>
      <c r="J21" s="40">
        <f>SUM(M21:Z21)</f>
        <v>36327</v>
      </c>
      <c r="K21" s="38">
        <f>SUM(K22)</f>
        <v>0</v>
      </c>
      <c r="L21" s="38">
        <f aca="true" t="shared" si="6" ref="L21:Z21">SUM(L22)</f>
        <v>0</v>
      </c>
      <c r="M21" s="38">
        <f t="shared" si="6"/>
        <v>0</v>
      </c>
      <c r="N21" s="38">
        <f t="shared" si="6"/>
        <v>0</v>
      </c>
      <c r="O21" s="38">
        <f t="shared" si="6"/>
        <v>0</v>
      </c>
      <c r="P21" s="38">
        <f t="shared" si="6"/>
        <v>0</v>
      </c>
      <c r="Q21" s="38">
        <f t="shared" si="6"/>
        <v>0</v>
      </c>
      <c r="R21" s="38">
        <f t="shared" si="6"/>
        <v>0</v>
      </c>
      <c r="S21" s="38">
        <f t="shared" si="6"/>
        <v>0</v>
      </c>
      <c r="T21" s="38">
        <f t="shared" si="6"/>
        <v>36327</v>
      </c>
      <c r="U21" s="38">
        <f t="shared" si="6"/>
        <v>0</v>
      </c>
      <c r="V21" s="38">
        <f t="shared" si="6"/>
        <v>0</v>
      </c>
      <c r="W21" s="38">
        <f t="shared" si="6"/>
        <v>0</v>
      </c>
      <c r="X21" s="38">
        <f t="shared" si="6"/>
        <v>0</v>
      </c>
      <c r="Y21" s="38">
        <f t="shared" si="6"/>
        <v>0</v>
      </c>
      <c r="Z21" s="38">
        <f t="shared" si="6"/>
        <v>0</v>
      </c>
    </row>
    <row r="22" spans="1:26" ht="22.5">
      <c r="A22" s="32" t="s">
        <v>55</v>
      </c>
      <c r="B22" s="33" t="s">
        <v>56</v>
      </c>
      <c r="C22" s="33">
        <v>21</v>
      </c>
      <c r="D22" s="51" t="s">
        <v>57</v>
      </c>
      <c r="E22" s="34"/>
      <c r="F22" s="34">
        <v>568400</v>
      </c>
      <c r="G22" s="34"/>
      <c r="H22" s="18">
        <f>E22+F22-G22</f>
        <v>568400</v>
      </c>
      <c r="I22" s="18">
        <f t="shared" si="2"/>
        <v>36327</v>
      </c>
      <c r="J22" s="30">
        <f>SUM(M22:Z22)</f>
        <v>36327</v>
      </c>
      <c r="K22" s="34"/>
      <c r="L22" s="34"/>
      <c r="M22" s="34"/>
      <c r="N22" s="34"/>
      <c r="O22" s="34"/>
      <c r="P22" s="34"/>
      <c r="Q22" s="34"/>
      <c r="R22" s="34"/>
      <c r="S22" s="34"/>
      <c r="T22" s="34">
        <v>36327</v>
      </c>
      <c r="U22" s="34"/>
      <c r="V22" s="34"/>
      <c r="W22" s="34"/>
      <c r="X22" s="34"/>
      <c r="Y22" s="34"/>
      <c r="Z22" s="34"/>
    </row>
    <row r="23" ht="12.75">
      <c r="A23" s="22"/>
    </row>
    <row r="24" ht="12.75">
      <c r="A24" s="22"/>
    </row>
    <row r="25" ht="12.75">
      <c r="A25" s="22"/>
    </row>
    <row r="26" spans="1:12" ht="12.75">
      <c r="A26" s="22" t="s">
        <v>18</v>
      </c>
      <c r="J26" s="23"/>
      <c r="K26" s="23"/>
      <c r="L26" s="23"/>
    </row>
    <row r="27" spans="1:13" ht="12.75">
      <c r="A27" s="22" t="s">
        <v>19</v>
      </c>
      <c r="J27" s="24"/>
      <c r="K27" s="24"/>
      <c r="L27" s="24"/>
      <c r="M27" s="24"/>
    </row>
    <row r="28" spans="1:13" ht="12.75">
      <c r="A28" s="22"/>
      <c r="J28" s="24"/>
      <c r="K28" s="24"/>
      <c r="L28" s="24"/>
      <c r="M28" s="24"/>
    </row>
  </sheetData>
  <mergeCells count="1">
    <mergeCell ref="A1:Z1"/>
  </mergeCells>
  <printOptions/>
  <pageMargins left="0.75" right="0.75" top="1" bottom="1" header="0.5" footer="0.5"/>
  <pageSetup horizontalDpi="600" verticalDpi="600" orientation="landscape" paperSize="9" scale="70" r:id="rId1"/>
  <headerFooter alignWithMargins="0">
    <oddHeader>&amp;RLisa 1
Tartu Linnavalitsuse 1.02.2011. a
 korralduse nr ... juurde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F15" sqref="F15"/>
    </sheetView>
  </sheetViews>
  <sheetFormatPr defaultColWidth="9.140625" defaultRowHeight="12.75"/>
  <cols>
    <col min="2" max="2" width="28.28125" style="0" bestFit="1" customWidth="1"/>
    <col min="3" max="3" width="10.8515625" style="0" bestFit="1" customWidth="1"/>
  </cols>
  <sheetData>
    <row r="1" spans="1:4" ht="12.75">
      <c r="A1" s="50" t="s">
        <v>74</v>
      </c>
      <c r="B1" s="50"/>
      <c r="C1" s="50"/>
      <c r="D1" s="50"/>
    </row>
    <row r="2" spans="1:4" ht="12.75">
      <c r="A2" s="50" t="s">
        <v>75</v>
      </c>
      <c r="B2" s="50"/>
      <c r="C2" s="50"/>
      <c r="D2" s="50"/>
    </row>
    <row r="4" spans="2:3" ht="12.75">
      <c r="B4" s="48" t="s">
        <v>49</v>
      </c>
      <c r="C4" s="41" t="s">
        <v>59</v>
      </c>
    </row>
    <row r="5" spans="2:3" ht="12.75">
      <c r="B5" s="49"/>
      <c r="C5" s="42">
        <v>5524</v>
      </c>
    </row>
    <row r="6" spans="2:3" ht="21" customHeight="1">
      <c r="B6" s="47" t="s">
        <v>60</v>
      </c>
      <c r="C6" s="43">
        <v>1055</v>
      </c>
    </row>
    <row r="7" spans="2:3" ht="21" customHeight="1">
      <c r="B7" s="46" t="s">
        <v>61</v>
      </c>
      <c r="C7" s="43">
        <v>445</v>
      </c>
    </row>
    <row r="8" spans="2:3" ht="21" customHeight="1">
      <c r="B8" s="44" t="s">
        <v>62</v>
      </c>
      <c r="C8" s="45">
        <f>SUM(C6:C7)</f>
        <v>1500</v>
      </c>
    </row>
    <row r="9" spans="2:3" ht="21" customHeight="1">
      <c r="B9" s="46" t="s">
        <v>23</v>
      </c>
      <c r="C9" s="43">
        <v>3040</v>
      </c>
    </row>
    <row r="10" spans="2:3" ht="21" customHeight="1">
      <c r="B10" s="46" t="s">
        <v>63</v>
      </c>
      <c r="C10" s="43">
        <v>6626</v>
      </c>
    </row>
    <row r="11" spans="2:3" ht="21" customHeight="1">
      <c r="B11" s="46" t="s">
        <v>64</v>
      </c>
      <c r="C11" s="43">
        <v>123</v>
      </c>
    </row>
    <row r="12" spans="2:3" ht="21" customHeight="1">
      <c r="B12" s="46" t="s">
        <v>65</v>
      </c>
      <c r="C12" s="43">
        <v>2272</v>
      </c>
    </row>
    <row r="13" spans="2:3" ht="21" customHeight="1">
      <c r="B13" s="46" t="s">
        <v>66</v>
      </c>
      <c r="C13" s="43">
        <v>1147</v>
      </c>
    </row>
    <row r="14" spans="2:3" ht="21" customHeight="1">
      <c r="B14" s="46" t="s">
        <v>67</v>
      </c>
      <c r="C14" s="43">
        <v>21913</v>
      </c>
    </row>
    <row r="15" spans="2:3" ht="21" customHeight="1">
      <c r="B15" s="46" t="s">
        <v>68</v>
      </c>
      <c r="C15" s="43">
        <v>2617</v>
      </c>
    </row>
    <row r="16" spans="2:3" ht="21" customHeight="1">
      <c r="B16" s="46" t="s">
        <v>69</v>
      </c>
      <c r="C16" s="43">
        <v>1809</v>
      </c>
    </row>
    <row r="17" spans="2:3" ht="21" customHeight="1">
      <c r="B17" s="46" t="s">
        <v>70</v>
      </c>
      <c r="C17" s="43">
        <v>3430</v>
      </c>
    </row>
    <row r="18" spans="2:3" ht="21" customHeight="1">
      <c r="B18" s="46" t="s">
        <v>71</v>
      </c>
      <c r="C18" s="43">
        <v>6348</v>
      </c>
    </row>
    <row r="19" spans="2:3" ht="21" customHeight="1">
      <c r="B19" s="46" t="s">
        <v>73</v>
      </c>
      <c r="C19" s="43">
        <v>28009</v>
      </c>
    </row>
    <row r="20" spans="2:3" ht="21" customHeight="1">
      <c r="B20" s="44" t="s">
        <v>72</v>
      </c>
      <c r="C20" s="45">
        <f>SUM(C9:C19)</f>
        <v>77334</v>
      </c>
    </row>
    <row r="23" ht="12.75">
      <c r="A23" t="s">
        <v>18</v>
      </c>
    </row>
    <row r="24" ht="12.75">
      <c r="A24" t="s">
        <v>19</v>
      </c>
    </row>
  </sheetData>
  <mergeCells count="3">
    <mergeCell ref="B4:B5"/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&amp;RLisa 2
Tartu Linnavalitsuse 01.02.2011. a
korralduse nr  juurde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Tiina Ligi</cp:lastModifiedBy>
  <cp:lastPrinted>2011-01-20T12:32:27Z</cp:lastPrinted>
  <dcterms:created xsi:type="dcterms:W3CDTF">1996-10-14T23:33:28Z</dcterms:created>
  <dcterms:modified xsi:type="dcterms:W3CDTF">2011-01-20T12:32:29Z</dcterms:modified>
  <cp:category/>
  <cp:version/>
  <cp:contentType/>
  <cp:contentStatus/>
</cp:coreProperties>
</file>