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6525" tabRatio="598" activeTab="0"/>
  </bookViews>
  <sheets>
    <sheet name="tegevuskava 2009" sheetId="1" r:id="rId1"/>
  </sheets>
  <definedNames/>
  <calcPr fullCalcOnLoad="1"/>
</workbook>
</file>

<file path=xl/sharedStrings.xml><?xml version="1.0" encoding="utf-8"?>
<sst xmlns="http://schemas.openxmlformats.org/spreadsheetml/2006/main" count="1142" uniqueCount="661">
  <si>
    <t>5.9.10</t>
  </si>
  <si>
    <t>8.1.5</t>
  </si>
  <si>
    <t>8.1.6</t>
  </si>
  <si>
    <t>Ärianalüüsi vahendite arendamine ja juurutamine</t>
  </si>
  <si>
    <t>eValitsemise ja kodanike kaasamisega seotud tegevused</t>
  </si>
  <si>
    <t>Linnavalitsuse allasutuste andmesidevõrgu väljaehitamine</t>
  </si>
  <si>
    <t>9.3</t>
  </si>
  <si>
    <t>Turvameetmete süsteemi rakendamine linnavalitsuses ja hallatavates asutustes</t>
  </si>
  <si>
    <t>2007-2013  kokku</t>
  </si>
  <si>
    <t>Eelarve</t>
  </si>
  <si>
    <t>Linna mainetrükised</t>
  </si>
  <si>
    <t>Linna infotrükised</t>
  </si>
  <si>
    <t>Külastuskeskuse kontseptsiooni väljatöötamine, käivitamine ja toetamine</t>
  </si>
  <si>
    <t xml:space="preserve">Lõbustuspargi rajamine </t>
  </si>
  <si>
    <t>Raudtee t, Laseri t, Ringtee ühendustänav</t>
  </si>
  <si>
    <t>Ühistranspordi dotatsioon</t>
  </si>
  <si>
    <t>Raadi dendropark</t>
  </si>
  <si>
    <t>Hoone Turu 8 renoveerimine</t>
  </si>
  <si>
    <t>Haldushoonete rent</t>
  </si>
  <si>
    <t>Haldushooned</t>
  </si>
  <si>
    <t xml:space="preserve">KO </t>
  </si>
  <si>
    <t>Konverentsibüroo käivitamine, tegevuse toetamine</t>
  </si>
  <si>
    <t>Raadi universaalhalli rajamisega seonduva tänavavõrgu rekonstrueerimine</t>
  </si>
  <si>
    <t>TÜ Raamatukogu esise ala renoveerimine</t>
  </si>
  <si>
    <t>Veeriku harukogu rajamine</t>
  </si>
  <si>
    <t>Supilinna -Tähtvere harukogu rajamine</t>
  </si>
  <si>
    <t>Uus-Ihaste harukogu rajamine</t>
  </si>
  <si>
    <t xml:space="preserve">Linnamuuseumi hoone Narva mnt 23 juurdeehitus </t>
  </si>
  <si>
    <t xml:space="preserve">Raadi universaalhalli rajamine </t>
  </si>
  <si>
    <t>Maade munitsipaliseerimine</t>
  </si>
  <si>
    <t>Linna kõrgusvõrgu rekonstrueerimine</t>
  </si>
  <si>
    <t>Linna digitaalplaani tehnovõrkude baasi loomine ja uuendamine</t>
  </si>
  <si>
    <t>Betooni t (Vaksali t - Ringtee)</t>
  </si>
  <si>
    <t>Lai t (Jakobi t - Vabaduse pst)</t>
  </si>
  <si>
    <t>Puiestee t (Narva mnt - Jaama t)</t>
  </si>
  <si>
    <t>Ringtee (Võru t - Tähe t -Turu t)</t>
  </si>
  <si>
    <t>Roosi t (Jänese t - Vahi t)</t>
  </si>
  <si>
    <t xml:space="preserve">Kortermajade juurde jäätmemajade  rajamise toetamine </t>
  </si>
  <si>
    <t>Eluruumide soetus elanike ümberpaigutamiseks</t>
  </si>
  <si>
    <t xml:space="preserve">    </t>
  </si>
  <si>
    <t>Muuseumid</t>
  </si>
  <si>
    <t>Huvikeskused</t>
  </si>
  <si>
    <t xml:space="preserve">Lille Maja Lille 9 renoveerimine </t>
  </si>
  <si>
    <t xml:space="preserve">Anne Hokikeskuse Annemõisa 6 rekonstrueerimine </t>
  </si>
  <si>
    <t>Raadi kruusaaugu vabaajakeskuseks kujundamine (LV osalus)</t>
  </si>
  <si>
    <t xml:space="preserve">Kalmistud </t>
  </si>
  <si>
    <t>Hoone Kaunase pst 22 renoveerimine</t>
  </si>
  <si>
    <t>Muinsuskaitse</t>
  </si>
  <si>
    <t>Rahastamise allikad</t>
  </si>
  <si>
    <t>Ülesanne/projekt</t>
  </si>
  <si>
    <t>LMO</t>
  </si>
  <si>
    <t>Kruusatänavate asfalteerimine</t>
  </si>
  <si>
    <t>Liikluskorraldus</t>
  </si>
  <si>
    <t>Geodeetilised, kartograafilised ja maakorralduslikud tööd</t>
  </si>
  <si>
    <t>Geograafilise informatsioonisüsteemi arendamine</t>
  </si>
  <si>
    <t>Linna arenguks vajalike maade ost</t>
  </si>
  <si>
    <t>Kaubahoovi plats</t>
  </si>
  <si>
    <t>AEO, LMO</t>
  </si>
  <si>
    <t>Jäätmekäitlus, õhu, vee ja pinnase kaitse</t>
  </si>
  <si>
    <t>LVO</t>
  </si>
  <si>
    <t>RO</t>
  </si>
  <si>
    <t>Hooldusravi voodikohtade arvu suurendamine</t>
  </si>
  <si>
    <t>AEO</t>
  </si>
  <si>
    <t>Linnakujundus</t>
  </si>
  <si>
    <t>KO</t>
  </si>
  <si>
    <t>Visa Halli renoveerimine</t>
  </si>
  <si>
    <t>Kutseharidus</t>
  </si>
  <si>
    <t>HO</t>
  </si>
  <si>
    <t>Haldushoonete remont</t>
  </si>
  <si>
    <t>Ihaste terviseraja projekteerimine ja ehitus</t>
  </si>
  <si>
    <t>Linnale kuuluvate amortiseerunud hoonete lammutamine</t>
  </si>
  <si>
    <t>Monumentide rajamine ja remont</t>
  </si>
  <si>
    <t>Anne sauna renoveerimine</t>
  </si>
  <si>
    <t>Lubja 7 varjupaiga renoveerimine</t>
  </si>
  <si>
    <t>Üldhooldekodude rajamine</t>
  </si>
  <si>
    <t>Projekteerimine</t>
  </si>
  <si>
    <t>Sadama t, Kaluri t</t>
  </si>
  <si>
    <t>Sõpruse sild</t>
  </si>
  <si>
    <t>Võidu sild</t>
  </si>
  <si>
    <t>Tähtvere park</t>
  </si>
  <si>
    <t>Dendropark</t>
  </si>
  <si>
    <t>Vabaduse park</t>
  </si>
  <si>
    <t>Väliujula rekonstrueerimine</t>
  </si>
  <si>
    <t>Lokaalsete jäätmekogumispunktide rajamine</t>
  </si>
  <si>
    <t>Õhuseiresüsteemi rajamine</t>
  </si>
  <si>
    <t>Mürakaardi koostamine</t>
  </si>
  <si>
    <t>Hulkuvate loomadega seotud tegevus</t>
  </si>
  <si>
    <t>Raadi lemmikloomade varjupaiga ehitus</t>
  </si>
  <si>
    <t>Hoone lammutamine Raadil ja territooriumi heakorrastamine</t>
  </si>
  <si>
    <t>Viidainfosüsteemi realiseerimine</t>
  </si>
  <si>
    <t>Hoone Gildi 8  renoveerimine</t>
  </si>
  <si>
    <t xml:space="preserve">Huvikoolid </t>
  </si>
  <si>
    <t>Alusharidus</t>
  </si>
  <si>
    <t>Üldharidus</t>
  </si>
  <si>
    <t>Kõrgharidus</t>
  </si>
  <si>
    <t>Muud allikad</t>
  </si>
  <si>
    <t xml:space="preserve">Linna digitaalplaani (M 1:2000) uuendamine </t>
  </si>
  <si>
    <t>Nr</t>
  </si>
  <si>
    <t>Tartu 2030 ees-märk</t>
  </si>
  <si>
    <t>LPMKO</t>
  </si>
  <si>
    <t>THO</t>
  </si>
  <si>
    <t>5</t>
  </si>
  <si>
    <t>ARENGUKAVA KOKKU</t>
  </si>
  <si>
    <t>MAJANDUS</t>
  </si>
  <si>
    <t>KESKKONNAKAITSE</t>
  </si>
  <si>
    <t>ELAMU- JA KOMMUNAALMAJANDUS</t>
  </si>
  <si>
    <t>TERVISHOID</t>
  </si>
  <si>
    <t>VABA AEG, KULTUUR JA RELIGIOON</t>
  </si>
  <si>
    <t>HARIDUS</t>
  </si>
  <si>
    <t>SOTSIAALNE KAITSE</t>
  </si>
  <si>
    <t>ÜLDISED VALITSUSSEKTORI TEENUSED</t>
  </si>
  <si>
    <t>Ettevõtlusinkubaatori arendamine</t>
  </si>
  <si>
    <t>2</t>
  </si>
  <si>
    <t>7</t>
  </si>
  <si>
    <t>8</t>
  </si>
  <si>
    <t>EVO</t>
  </si>
  <si>
    <t>9</t>
  </si>
  <si>
    <t>Spordi- ja tervisespordirajatised</t>
  </si>
  <si>
    <t>Hoone Vaksali 14 renoveerimine</t>
  </si>
  <si>
    <t>Tartu-teemaliste uurimistööde preemiad (Raefond)</t>
  </si>
  <si>
    <t>Toetused lastega peredele</t>
  </si>
  <si>
    <t>SAO</t>
  </si>
  <si>
    <t>Tartu Kutsehariduskeskuse õppeklasside ja töökodade uuendamine</t>
  </si>
  <si>
    <t>Noorte karjäärinõustamissüsteemi korraldamine</t>
  </si>
  <si>
    <t>Tasuta töövihikud 1. kl õpilastele</t>
  </si>
  <si>
    <t>Koduhoolduse laiendamine</t>
  </si>
  <si>
    <t>Kultuuriprojektide toetused</t>
  </si>
  <si>
    <t>Linnamuuseumi filiaalide renoveerimine</t>
  </si>
  <si>
    <t>Ettevõtluse arendamine</t>
  </si>
  <si>
    <t>Turismi arendamine</t>
  </si>
  <si>
    <t>Kants</t>
  </si>
  <si>
    <t>Meditsiiniline teenindamine</t>
  </si>
  <si>
    <t>Toetus tervist edendavatele projektidele</t>
  </si>
  <si>
    <t>Ravikindlustuseta tartlaste arstiabi</t>
  </si>
  <si>
    <t>Toetus laste ja noorte tervishoiuteenusele</t>
  </si>
  <si>
    <t>Toetus esmatasandi tervishoiuteenusele</t>
  </si>
  <si>
    <t>Dotatsioon hooldusravile</t>
  </si>
  <si>
    <t>Dotatsioon kodusele õendushooldusteenusele</t>
  </si>
  <si>
    <t>6.1.3.1</t>
  </si>
  <si>
    <t>6.1.3.2</t>
  </si>
  <si>
    <t>6.1.3.3</t>
  </si>
  <si>
    <t>6.1.3.4</t>
  </si>
  <si>
    <t>Kaunase pst 22 lasteaia ehitamine</t>
  </si>
  <si>
    <t>Kummeli 5 lasteaia ehitamine</t>
  </si>
  <si>
    <t>Pepleri 1 lasteaia ehitamine</t>
  </si>
  <si>
    <t>Kulli 1 lasteaia ehitamine</t>
  </si>
  <si>
    <t>Lastehoiu toetamine</t>
  </si>
  <si>
    <t>6.1.5</t>
  </si>
  <si>
    <t>6.1.6</t>
  </si>
  <si>
    <t>Eralasteaedade tegevuse toetamise süsteemi täiustamine</t>
  </si>
  <si>
    <t>Täiendavate ruumide ehitamine lasteaiakohtade tarvis Meelespea, Karoliine, Ploomikese, Tõrukese ja Rukkilille lasteaias</t>
  </si>
  <si>
    <t>6.2.7</t>
  </si>
  <si>
    <t>Erakoolide toetamise süsteemi täiustamine</t>
  </si>
  <si>
    <t>2.2.14</t>
  </si>
  <si>
    <t>Ümberlaadimisjaama rajamine</t>
  </si>
  <si>
    <t>Põetusvahendid kodustele voodihaigetele</t>
  </si>
  <si>
    <t>Hoone Pepleri 27 renoveerimine</t>
  </si>
  <si>
    <t>Rahvusvaheline koostöö</t>
  </si>
  <si>
    <t>Renoveerimine</t>
  </si>
  <si>
    <t>Korteriühistute, majaomanike ühenduste jt toetamine</t>
  </si>
  <si>
    <t>Liiklusteabe- ja reguleerimisvahendite paigaldamine</t>
  </si>
  <si>
    <t>Teekattemärgistus</t>
  </si>
  <si>
    <t>Miljööväärtuslike piirkondade arhitektuuriajaloolised uuringud; kultuuriväärtustega asjade ja mälestiste register</t>
  </si>
  <si>
    <t>Välisõhu seire</t>
  </si>
  <si>
    <t>Elanike keskkonnateadlikkuse arendamine</t>
  </si>
  <si>
    <t>Muud elamumajanduse kulud</t>
  </si>
  <si>
    <t>Jäähalli teenuse ost</t>
  </si>
  <si>
    <t>Linna juhtimine, mainekujundus</t>
  </si>
  <si>
    <t>Eakate maja ehitamine</t>
  </si>
  <si>
    <t>Noortekodu rajamine</t>
  </si>
  <si>
    <t>Vaksali t (F.Tuglase t - linna piir)</t>
  </si>
  <si>
    <t>Toomemäe park (LV osalus)</t>
  </si>
  <si>
    <t>Rahvusvahelised projektid teemal innovatiivseid noorsootöö meetodeid</t>
  </si>
  <si>
    <t>Kultuuriturismi edendavad projektid ja tegevused</t>
  </si>
  <si>
    <t>Kagu-Eesti regionaalprügila rajamine (LV osalus)</t>
  </si>
  <si>
    <t>Linnavara haldamine</t>
  </si>
  <si>
    <t>Vabaõhu meelelahutus- ja puhkepaigad</t>
  </si>
  <si>
    <t>Muu elamu- ja kommunaalmajandus</t>
  </si>
  <si>
    <t>Linna trükised, statistika</t>
  </si>
  <si>
    <t>Veekeskuse Turu 10 laiendamine</t>
  </si>
  <si>
    <t>AEO, KO, LVO</t>
  </si>
  <si>
    <t>Üürimaksed Riigi Kinnisvara AS-le</t>
  </si>
  <si>
    <t>Saunad</t>
  </si>
  <si>
    <t>II Muusikakooli hoone Kaunase pst 23 renoveerimine</t>
  </si>
  <si>
    <t>E21</t>
  </si>
  <si>
    <t>Tööstusparkide arendamine (Ravila, Ropka, Raadi)</t>
  </si>
  <si>
    <t>Praktikatoetused ettevõtjatele</t>
  </si>
  <si>
    <t>E7</t>
  </si>
  <si>
    <t>1.8.7</t>
  </si>
  <si>
    <t>Endiste sõjaväe hoonete lammutamine ja piirkonna heakorrastamine Kasarmu 3 ja 11 territooriumil</t>
  </si>
  <si>
    <t>3.3.5</t>
  </si>
  <si>
    <t>Küüni tänavale avaliku tualeti rajamine</t>
  </si>
  <si>
    <t>Anne Noortekeskuse hoone rajamine</t>
  </si>
  <si>
    <t>5.3.6</t>
  </si>
  <si>
    <t>5.3.7</t>
  </si>
  <si>
    <t>Tartu Loodusmaja rajamine Lille 10</t>
  </si>
  <si>
    <t>Loomeinkubaatori rajamine</t>
  </si>
  <si>
    <t>5.7.11</t>
  </si>
  <si>
    <t>5.7.12</t>
  </si>
  <si>
    <t>Ekstreemspordihalli rajamine</t>
  </si>
  <si>
    <t>Erinevate kultuurivaldkondade ja publiku arendamine, valdkondadeülene koostöö, avatud kultuuriruum</t>
  </si>
  <si>
    <t>Loomemajanduse arendamine</t>
  </si>
  <si>
    <t>Loovtööstuste arendamine - uute tehnoloogiate kasutamine kultuuri loomisel ja tarbimisel</t>
  </si>
  <si>
    <t>Rahvusvahelised spordiprojektid sh suhtlemine sõpruslinnadega</t>
  </si>
  <si>
    <t>Kulu (tuhat krooni) aastate lõikes</t>
  </si>
  <si>
    <t>sh investeeringud</t>
  </si>
  <si>
    <t>Spordi- ja noorsooprojektide toetused</t>
  </si>
  <si>
    <t>Kultuuriühingute tegevuse ja rahvariiete soetuse toetamine</t>
  </si>
  <si>
    <t>Lasteaedade renoveerimine ja invanõuetele kohandamine</t>
  </si>
  <si>
    <t>Munitsipaalkoolide staadionide korrastamine</t>
  </si>
  <si>
    <t>1.2.4</t>
  </si>
  <si>
    <t>Lodjapargi rajamine (LV osalus)</t>
  </si>
  <si>
    <t>Sõudmis- ja aerutamiskeskus Tartu juurdeehitus (LV osalus)</t>
  </si>
  <si>
    <t>6.1.7</t>
  </si>
  <si>
    <t>Tartu Linna Nõustamis- ja Õpiabikeskuse teenuste laiendamine lasteaedadele</t>
  </si>
  <si>
    <t>7.3.8</t>
  </si>
  <si>
    <t>Väikelastekodu Käopesa peremajade sisustus</t>
  </si>
  <si>
    <t>Investeeringute tugisüsteemide toetamine</t>
  </si>
  <si>
    <t>Munitsipaalharidusasutustesse õppevahendite soetamine</t>
  </si>
  <si>
    <t>Parkide ja haljasalade haljastusprojektide koostamine</t>
  </si>
  <si>
    <t xml:space="preserve">Olemasolevate sildade, põhi- ja jaotustänavate renoveerimine </t>
  </si>
  <si>
    <t>Institutsionaalne hooldus</t>
  </si>
  <si>
    <t>Haljasalade ja parkide rajamine, renoveerimine ja korrashoid</t>
  </si>
  <si>
    <t>1.1</t>
  </si>
  <si>
    <t>1.1.1</t>
  </si>
  <si>
    <t>1.1.2</t>
  </si>
  <si>
    <t>1.1.3</t>
  </si>
  <si>
    <t>1.1.4</t>
  </si>
  <si>
    <t xml:space="preserve">1.2 </t>
  </si>
  <si>
    <t>1.2.1</t>
  </si>
  <si>
    <t>1.2.2</t>
  </si>
  <si>
    <t>1.2.3</t>
  </si>
  <si>
    <t>1.3</t>
  </si>
  <si>
    <t>1.3.1</t>
  </si>
  <si>
    <t>1.3.2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</si>
  <si>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</si>
  <si>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</si>
  <si>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</si>
  <si>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</si>
  <si>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</si>
  <si>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</si>
  <si>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</si>
  <si>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</si>
  <si>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</si>
  <si>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</si>
  <si>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</si>
  <si>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1.3.2.12</t>
  </si>
  <si>
    <t>1.3.2.13</t>
  </si>
  <si>
    <t>1.3.3</t>
  </si>
  <si>
    <t>1.3.3.1</t>
  </si>
  <si>
    <t>1.3.3.2</t>
  </si>
  <si>
    <t>1.3.3.2.1</t>
  </si>
  <si>
    <t>1.3.3.2.2</t>
  </si>
  <si>
    <t>1.3.3.2.3</t>
  </si>
  <si>
    <t>1.3.3.2.4</t>
  </si>
  <si>
    <t>1.3.3.2.5</t>
  </si>
  <si>
    <t>1.3.3.2.6</t>
  </si>
  <si>
    <t>1.3.3.2.7</t>
  </si>
  <si>
    <t>1.3.3.2.8</t>
  </si>
  <si>
    <t>1.3.3.2.9</t>
  </si>
  <si>
    <t>1.3.4</t>
  </si>
  <si>
    <t>1.3.4.1</t>
  </si>
  <si>
    <t>1.3.4.2</t>
  </si>
  <si>
    <t>1.3.4.3</t>
  </si>
  <si>
    <t>1.3.4.4</t>
  </si>
  <si>
    <t>1.3.4.5</t>
  </si>
  <si>
    <t>1.3.4.6</t>
  </si>
  <si>
    <t>1.3.4.7</t>
  </si>
  <si>
    <t>1.3.4.8</t>
  </si>
  <si>
    <t>1.3.4.9</t>
  </si>
  <si>
    <t>1.3.4.10</t>
  </si>
  <si>
    <t>1.3.4.11</t>
  </si>
  <si>
    <t>1.3.4.12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</si>
  <si>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</si>
  <si>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</si>
  <si>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</si>
  <si>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</si>
  <si>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</si>
  <si>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</si>
  <si>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</si>
  <si>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</si>
  <si>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</si>
  <si>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Transpordi infrastruktuuri arendamine</t>
  </si>
  <si>
    <t>Tartu lennuvälja infrastruktuuri rajamise toetamine</t>
  </si>
  <si>
    <t xml:space="preserve">Uute sildade, põhi- ja jaotustänavate ehitamine </t>
  </si>
  <si>
    <t>Ringtee sild ja juurdepääsuteed</t>
  </si>
  <si>
    <t>Tähtvere sild ja juurdepääsuteed</t>
  </si>
  <si>
    <t>Vabaduse sild ja mahasõidud</t>
  </si>
  <si>
    <t>Näituse t ja Vaksali t kahetasandiline ristmik</t>
  </si>
  <si>
    <t>Ringtee (lõigus Turu t-Jaama t)</t>
  </si>
  <si>
    <t>Sadamaaraudtee koridori rajatav uus tänav (lõigus Riia t-Vaksali t kahetasandiline ristmik-Turu t)</t>
  </si>
  <si>
    <t xml:space="preserve">Ringtee kogujateed (Ilmatsalu t -Petseri raudtee) </t>
  </si>
  <si>
    <t>Võru t - Ringtee ristmik</t>
  </si>
  <si>
    <t>Ujula t pikendus Kvissentali teeni</t>
  </si>
  <si>
    <t>Ropka sild</t>
  </si>
  <si>
    <t>Marja tänava kergliikluse sild</t>
  </si>
  <si>
    <t>Riia t  (L. Puusepa t - Ringtee)</t>
  </si>
  <si>
    <t>1.3.3.2.10</t>
  </si>
  <si>
    <t>Vaksali t laiendus Riia t-Näituse t</t>
  </si>
  <si>
    <t>Juurdepääsutänavate, kõnniteede, parklate ja tehnovõrkude ehitamine ning renoveerimine</t>
  </si>
  <si>
    <t>Asfaltkatetega tänavate ülekatted</t>
  </si>
  <si>
    <t>Kõnni- ja jalgrattateed</t>
  </si>
  <si>
    <t>Kallasrajad</t>
  </si>
  <si>
    <t>Fortuuna t kvartali tehniline infrastruktuur</t>
  </si>
  <si>
    <t>Miljööväärtuslike alade tehniline infrastruktuur</t>
  </si>
  <si>
    <t>Uuselamupiirkondade kvartalisisesed tänavad</t>
  </si>
  <si>
    <t>Mitteeluruumide renoveerimine</t>
  </si>
  <si>
    <t>Linnale kuuluvate üüripindade (mitteeluruumid) renoveerimine</t>
  </si>
  <si>
    <t>Eluruumide soetus ja renoveerimine</t>
  </si>
  <si>
    <t>Linnale kuuluvate eluruumide renoveerimine ja munitsipaalelamispinna suurendamine</t>
  </si>
  <si>
    <t>Kaldakindlustuste ja promenaadide  rajamine ja renoveerimine</t>
  </si>
  <si>
    <t>Sildumisrajatiste ehitamine (LV osalus)</t>
  </si>
  <si>
    <t xml:space="preserve">Tänavavalgustuse rekonstrueerimine ja iluvalgustuse rajamine </t>
  </si>
  <si>
    <t>Kalmistute renoveerimine</t>
  </si>
  <si>
    <t>Linnamüüri restaureerimine</t>
  </si>
  <si>
    <t>Musumäe ja groti restaureerimine</t>
  </si>
  <si>
    <t>Toomkiriku restaureerimine (LV osalus)</t>
  </si>
  <si>
    <t>Toomemäe poternide restaureerimine</t>
  </si>
  <si>
    <t>Tähetorni kompleks (LV osalus)</t>
  </si>
  <si>
    <t>Kultuuriväärtuslike ehitiste restaureerimistoetused</t>
  </si>
  <si>
    <t>Ahhaa keskuse ehitus (LV osalus)</t>
  </si>
  <si>
    <t>Noortekeskuse hoone Tähe 101  renoveerimine</t>
  </si>
  <si>
    <t>Tiigi Seltsimaja Tiigi 11  renoveerimine</t>
  </si>
  <si>
    <t xml:space="preserve">Lastekunstikooli õuehoone Tiigi 61  ehitus </t>
  </si>
  <si>
    <t>I Muusikakooli hoone juurdeehitus ja renoveerimine</t>
  </si>
  <si>
    <t>Linnaraamatukogu uue hoone finantseerimine</t>
  </si>
  <si>
    <t>Laulupeomuuseumi hoone Jaama 14 renoveerimine (LV osalus)</t>
  </si>
  <si>
    <t>Mänguasjamuuseumi teatrimaja Lutsu 2 renoveerimine</t>
  </si>
  <si>
    <t>Mäe-Kääraku ja Veski  spordibaasi renoveerimine</t>
  </si>
  <si>
    <t>Tamme staadioni renoveerimine</t>
  </si>
  <si>
    <t>Jalgpalliväljakute rajamine</t>
  </si>
  <si>
    <t>Ülikoolide spordirajatiste renoveerimine (LV osalus)</t>
  </si>
  <si>
    <t>Laste mängu- ja spordiväljakute rajamine</t>
  </si>
  <si>
    <t>Hoone Lutsu 3 renoveerimine (Antoniuse Õu)</t>
  </si>
  <si>
    <t>Lauluväljaku renoveerimine</t>
  </si>
  <si>
    <t>Linnamööbli uuendamine</t>
  </si>
  <si>
    <t>Koostöö Tartu Ülikooliga  botaanikaaia muutmisel avatud keskkonnahariduskeskuseks</t>
  </si>
  <si>
    <t>Loovisikute koolitamine ja nende konkurentsivõime tõstmine tööturul</t>
  </si>
  <si>
    <t>Lasteaedade mänguväljakute renoveerimine</t>
  </si>
  <si>
    <t>Maarja Kooli juurdeehitus (LV osalus)</t>
  </si>
  <si>
    <t>Lastele ja peredele teenuste arendamine</t>
  </si>
  <si>
    <t>Tööealiste teenuse arendamine</t>
  </si>
  <si>
    <t>Eakatele teenuste, tegevuste ja projektide arendamine</t>
  </si>
  <si>
    <t>Multifunktsionaalsete päevakeskuste rajamine</t>
  </si>
  <si>
    <t xml:space="preserve">Kasu- ja tugiperede toetusüsteemi käivitamine  </t>
  </si>
  <si>
    <t>Pikaajaliste töötute ja marginaliseerunud täisealiste rehabilitatsioonikeskus koos siirdeeluruumide ja sotsiaalkorteritega  Jaamamõisa 38</t>
  </si>
  <si>
    <t>Töötute ja kodutute sotsiaalne kaitse</t>
  </si>
  <si>
    <t>Kodutute varjupaiga ehitamine</t>
  </si>
  <si>
    <t>5.9.9</t>
  </si>
  <si>
    <t>Psüühikahäiretega isikute eeskoste korraldamine</t>
  </si>
  <si>
    <t>Hooldekodu Liiva 32 juurdeehituse lõpetamine ja olemasoleva hoone renoveerimine</t>
  </si>
  <si>
    <t>Sõltuvusprobleemidega isikute rehabilitatsioonikeskuse rajamine</t>
  </si>
  <si>
    <t>Tartu Laste Turvakodu hoone Tiigi 55 renoveerimine</t>
  </si>
  <si>
    <t>Psüühiliste erivajadustega isikute ja dementsete eakate hooldekodu Nõlvaku 12 II korpus</t>
  </si>
  <si>
    <t>Täisealistele vaimupuudega isikutele grupikodude ja iseseisva elu keskuse rajamine</t>
  </si>
  <si>
    <t>Teenuste, toetuste ja projektide arendamine puuetega inimestele</t>
  </si>
  <si>
    <t>Sotsiaalhoolekandealased teavitustegevused</t>
  </si>
  <si>
    <t>Sotsiaalse olukorra seire, hoolekandesüsteemi arendamine ja koostöö mittetulundusühendustega</t>
  </si>
  <si>
    <t>Linna visuaalse identiteedi uuendamine</t>
  </si>
  <si>
    <t xml:space="preserve">Mainekujunduslikud tegevused </t>
  </si>
  <si>
    <t>Paberivaba asjaajamise arendamine</t>
  </si>
  <si>
    <t>8.4.1</t>
  </si>
  <si>
    <t>8.4.2</t>
  </si>
  <si>
    <t>AVALIK KORD JA TURVALISUS</t>
  </si>
  <si>
    <t>Elanike  eneseabi toetamine</t>
  </si>
  <si>
    <t>Hoone Nisu 2/2a keldri renoveerimine noorte sotsiaalse rehabilitatsiooni keskuseks</t>
  </si>
  <si>
    <t>5.1.3</t>
  </si>
  <si>
    <t>Toometaguse kultuuripargi kontseptsiooni väljatöötamine</t>
  </si>
  <si>
    <t xml:space="preserve">AEO, KO </t>
  </si>
  <si>
    <t>3.2.4</t>
  </si>
  <si>
    <t>Säästva energia ja eluasemevaldkonna programmi koostamine (LV osalus)</t>
  </si>
  <si>
    <t>LMO   LVO</t>
  </si>
  <si>
    <t>1.8.6</t>
  </si>
  <si>
    <t>Hoone Aleksandri 41 renoveerimine säästva renoveerimise koolitus- ja infokeskuse tarbeks (LV osalus)</t>
  </si>
  <si>
    <t>Vanalinna tänavad, sh miljööväärtuslike elementide taastamine</t>
  </si>
  <si>
    <t>SA TÜ Kliinikumi uute haiglahoonete tehnovõrkude rajamine (LV osalus)</t>
  </si>
  <si>
    <t>Küüni tänava ehitamine jalakäijate promenaadiks</t>
  </si>
  <si>
    <t>Treppide renoveerimine</t>
  </si>
  <si>
    <t>Liiklus- ja ühistranspordi uuringud</t>
  </si>
  <si>
    <t xml:space="preserve">Tänavaruumi korrastamine </t>
  </si>
  <si>
    <t>Ühistranspordi infrastruktuuri arendamine</t>
  </si>
  <si>
    <t>Üld- ja teemaplaneeringute koostamine</t>
  </si>
  <si>
    <t>Valdadega ühised teemaplaneeringud</t>
  </si>
  <si>
    <t>Miljööväärtusega hoonestusalade kaitse- ja kasutustingimuste teemaplaneeringud</t>
  </si>
  <si>
    <t>Detailplaneeringute koostamine</t>
  </si>
  <si>
    <t>Munitsipaalmaad ja linnaehituslikult olulised alad</t>
  </si>
  <si>
    <t>Tehnilise infrastruktuuri objektid</t>
  </si>
  <si>
    <t>Ringtee rekonstrueerimisest tuleneva linna tänavavõrgu väljaarendamiseks vajalikud maa-alad</t>
  </si>
  <si>
    <t>Teaduspargi laiendus</t>
  </si>
  <si>
    <t>Turu t keskkonnajaam</t>
  </si>
  <si>
    <t xml:space="preserve">Tartu linna ortofoto (M 1: 2000) tegemine </t>
  </si>
  <si>
    <t>Tartu linna kolmemõõtmelise digitaalse mudeli (M1:2000) loomine</t>
  </si>
  <si>
    <t>1.8.1</t>
  </si>
  <si>
    <t>1.8.2</t>
  </si>
  <si>
    <t>1.8.3</t>
  </si>
  <si>
    <t>1.8.4</t>
  </si>
  <si>
    <t>1.8.5</t>
  </si>
  <si>
    <t>Haljasalad</t>
  </si>
  <si>
    <t>Anne kanalid ja nende ümbrus</t>
  </si>
  <si>
    <t>Politseiplats</t>
  </si>
  <si>
    <t>2.1.12</t>
  </si>
  <si>
    <t>Uueturu haljasala</t>
  </si>
  <si>
    <t>Biokäitluse arendamine</t>
  </si>
  <si>
    <t>Ohtlike jäätmete kogumine</t>
  </si>
  <si>
    <t>Raadi järve puhastamine (LV osalus)</t>
  </si>
  <si>
    <t>Sademevee lahkvoolse kanalisatsiooni rajamine</t>
  </si>
  <si>
    <t>1.5</t>
  </si>
  <si>
    <t>1.5.1</t>
  </si>
  <si>
    <t>1.5.2</t>
  </si>
  <si>
    <t>1.5.3</t>
  </si>
  <si>
    <t>1.5.4</t>
  </si>
  <si>
    <t>1.5.5</t>
  </si>
  <si>
    <t>1.6</t>
  </si>
  <si>
    <t>1.6.1</t>
  </si>
  <si>
    <t>1.6.2</t>
  </si>
  <si>
    <t>1.6.3</t>
  </si>
  <si>
    <t>1.6.4</t>
  </si>
  <si>
    <t>1.6.5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</si>
  <si>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</si>
  <si>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</si>
  <si>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</si>
  <si>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</si>
  <si>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</si>
  <si>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</si>
  <si>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</si>
  <si>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</si>
  <si>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</si>
  <si>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1.8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</si>
  <si>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</si>
  <si>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</si>
  <si>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</si>
  <si>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</si>
  <si>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</si>
  <si>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</si>
  <si>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</si>
  <si>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</si>
  <si>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</si>
  <si>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</si>
  <si>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</si>
  <si>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</si>
  <si>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</si>
  <si>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</si>
  <si>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</si>
  <si>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</si>
  <si>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</si>
  <si>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</si>
  <si>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</si>
  <si>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</si>
  <si>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</si>
  <si>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</si>
  <si>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</si>
  <si>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</si>
  <si>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</si>
  <si>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</si>
  <si>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3.1</t>
  </si>
  <si>
    <t>3.1.1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</si>
  <si>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</si>
  <si>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</si>
  <si>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</si>
  <si>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</si>
  <si>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</si>
  <si>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</si>
  <si>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</si>
  <si>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</si>
  <si>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</si>
  <si>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3.4</t>
  </si>
  <si>
    <t>3.4.1</t>
  </si>
  <si>
    <t>3.5</t>
  </si>
  <si>
    <t>3.5.1</t>
  </si>
  <si>
    <t>3.6</t>
  </si>
  <si>
    <t>3.6.1</t>
  </si>
  <si>
    <t>3.6.2</t>
  </si>
  <si>
    <t>4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</si>
  <si>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</si>
  <si>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</si>
  <si>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</si>
  <si>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</si>
  <si>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</si>
  <si>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</si>
  <si>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</si>
  <si>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</si>
  <si>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4.2</t>
  </si>
  <si>
    <t>5.1</t>
  </si>
  <si>
    <t>5.1.1</t>
  </si>
  <si>
    <t>5.1.2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</si>
  <si>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</si>
  <si>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</si>
  <si>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</si>
  <si>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</si>
  <si>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</si>
  <si>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</si>
  <si>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</si>
  <si>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</si>
  <si>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5.3</t>
  </si>
  <si>
    <t>5.3.1</t>
  </si>
  <si>
    <t>5.3.2</t>
  </si>
  <si>
    <t>5.3.3</t>
  </si>
  <si>
    <t>5.3.4</t>
  </si>
  <si>
    <t>5.3.5</t>
  </si>
  <si>
    <t>5.4</t>
  </si>
  <si>
    <t>5.4.1</t>
  </si>
  <si>
    <t>5.4.2</t>
  </si>
  <si>
    <t>5.4.3</t>
  </si>
  <si>
    <t>5.5</t>
  </si>
  <si>
    <t>5.5.1</t>
  </si>
  <si>
    <t>5.5.2</t>
  </si>
  <si>
    <t>5.5.3</t>
  </si>
  <si>
    <t>5.5.4</t>
  </si>
  <si>
    <t>5.5.5</t>
  </si>
  <si>
    <t>5.6</t>
  </si>
  <si>
    <t>5.6.1</t>
  </si>
  <si>
    <t>5.6.2</t>
  </si>
  <si>
    <t>5.6.3</t>
  </si>
  <si>
    <t>5.6.4</t>
  </si>
  <si>
    <t>5.7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</si>
  <si>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</si>
  <si>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</si>
  <si>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</si>
  <si>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</si>
  <si>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</si>
  <si>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</si>
  <si>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</si>
  <si>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</si>
  <si>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</si>
  <si>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</si>
  <si>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5.8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</si>
  <si>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</si>
  <si>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</si>
  <si>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</si>
  <si>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</si>
  <si>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</si>
  <si>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</si>
  <si>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</si>
  <si>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</si>
  <si>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5.9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</si>
  <si>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</si>
  <si>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</si>
  <si>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</si>
  <si>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</si>
  <si>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</si>
  <si>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</si>
  <si>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</si>
  <si>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</si>
  <si>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5.10</t>
  </si>
  <si>
    <t>5.10.1</t>
  </si>
  <si>
    <t>5.10.2</t>
  </si>
  <si>
    <t>5.10.3</t>
  </si>
  <si>
    <t>5.10.4</t>
  </si>
  <si>
    <t>5.10.5</t>
  </si>
  <si>
    <t>5.10.6</t>
  </si>
  <si>
    <t>5.10.7</t>
  </si>
  <si>
    <t>6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</si>
  <si>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</si>
  <si>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</si>
  <si>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</si>
  <si>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</si>
  <si>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</si>
  <si>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</si>
  <si>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</si>
  <si>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</si>
  <si>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</si>
  <si>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</si>
  <si>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6.2.5</t>
  </si>
  <si>
    <t>6.2.6</t>
  </si>
  <si>
    <t>6.3</t>
  </si>
  <si>
    <t>6.3.1</t>
  </si>
  <si>
    <t>6.3.2</t>
  </si>
  <si>
    <t>6.4</t>
  </si>
  <si>
    <t>6.5</t>
  </si>
  <si>
    <t>6.6</t>
  </si>
  <si>
    <t>6.7</t>
  </si>
  <si>
    <t>6.7.1</t>
  </si>
  <si>
    <t>6.7.2</t>
  </si>
  <si>
    <t>7.1</t>
  </si>
  <si>
    <t>7.1.1</t>
  </si>
  <si>
    <t>7.1.2</t>
  </si>
  <si>
    <t>7.1.3</t>
  </si>
  <si>
    <t>7.1.4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</si>
  <si>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</si>
  <si>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</si>
  <si>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</si>
  <si>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</si>
  <si>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</si>
  <si>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</si>
  <si>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</si>
  <si>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</si>
  <si>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</si>
  <si>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</si>
  <si>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</si>
  <si>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</si>
  <si>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</si>
  <si>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</si>
  <si>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</si>
  <si>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</si>
  <si>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</si>
  <si>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</si>
  <si>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</si>
  <si>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</si>
  <si>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7.4</t>
  </si>
  <si>
    <t>7.5</t>
  </si>
  <si>
    <t>7.6</t>
  </si>
  <si>
    <t>9.1</t>
  </si>
  <si>
    <t>9.2</t>
  </si>
  <si>
    <t>8.1</t>
  </si>
  <si>
    <t>8.1.1</t>
  </si>
  <si>
    <t>8.1.3</t>
  </si>
  <si>
    <t>8.1.4</t>
  </si>
  <si>
    <t>8.2</t>
  </si>
  <si>
    <t>8.2.1</t>
  </si>
  <si>
    <t>8.2.2</t>
  </si>
  <si>
    <t>8.3</t>
  </si>
  <si>
    <t>8.4</t>
  </si>
  <si>
    <t>Toetatud elamise teenuse üksuste rajamine</t>
  </si>
  <si>
    <t>ASO</t>
  </si>
  <si>
    <t>ASO, LVO</t>
  </si>
  <si>
    <t>Aardlapalu prügila sulgemine</t>
  </si>
  <si>
    <t>Täiendava keskkonnajaama rajamine Turu t</t>
  </si>
  <si>
    <t>6.1.8</t>
  </si>
  <si>
    <t>Waldorflasteaia rajamine (LV osalus)</t>
  </si>
  <si>
    <t>LVO, SAO</t>
  </si>
  <si>
    <t>Linnaraamatukogu sisustus</t>
  </si>
  <si>
    <t>Oskar Lutsu nimeline Tartu Linnaraamatukogu</t>
  </si>
  <si>
    <t>Uueturu t - Küüni t ristmiku kohtumispunkti rajamine</t>
  </si>
  <si>
    <t>Küsitlused, uuringud</t>
  </si>
  <si>
    <t>Abipolitseinike rakendamine patrullteenistuses</t>
  </si>
  <si>
    <t>Esmane ennetustöö</t>
  </si>
  <si>
    <t>Avahooldus</t>
  </si>
  <si>
    <t xml:space="preserve">Sihtstipendiumid Aasta Õpetajale ja medaliga gümnaasiumi lõpetanud tartlastele </t>
  </si>
  <si>
    <t>Vastu-taja</t>
  </si>
  <si>
    <t>Lasteaedade ehitamine</t>
  </si>
  <si>
    <t>Munitsipaalkoolide renoveerimine ja invanõuetele kohandamine</t>
  </si>
  <si>
    <t>E20</t>
  </si>
  <si>
    <t>E9</t>
  </si>
  <si>
    <t>E12</t>
  </si>
  <si>
    <t>E10</t>
  </si>
  <si>
    <t>E11</t>
  </si>
  <si>
    <t>E14</t>
  </si>
  <si>
    <t>E15</t>
  </si>
  <si>
    <t>E17</t>
  </si>
  <si>
    <t>E19</t>
  </si>
  <si>
    <t>E16</t>
  </si>
  <si>
    <t>E3</t>
  </si>
  <si>
    <t>E13</t>
  </si>
  <si>
    <t>E18</t>
  </si>
  <si>
    <t>E2</t>
  </si>
  <si>
    <t>E1</t>
  </si>
  <si>
    <t>TÜ ja EMÜ ühiselamute renoveerimisprojekti kaasfinantseerimine</t>
  </si>
  <si>
    <t>Linnale oluliste valdkondade ja alade teemaplaneeringud</t>
  </si>
  <si>
    <t>Vabaõhu spordi- ja mänguväljakute teemaplaneeringu ülevaatamine</t>
  </si>
  <si>
    <t>Emajõe kalda- ja sildumisrajatiste teemaplaneeringu ülevaatamine</t>
  </si>
  <si>
    <t>Anne sõudespordikanali rajamine</t>
  </si>
  <si>
    <t>Teaduspargi arendamine, sh seemnekapitalifondi käivitamine</t>
  </si>
  <si>
    <t>Projektilaagrite, sh linnalaagrite ja töömalevate korraldamine</t>
  </si>
  <si>
    <t>Avatud noortekeskuste ja noorsootööühingute tegevuse toetamine</t>
  </si>
  <si>
    <t>Toetused huvikoolidele</t>
  </si>
  <si>
    <t>Toetused spordiklubidele</t>
  </si>
  <si>
    <t>Rahvusvahelise teadusfestivali väljaarendamine</t>
  </si>
  <si>
    <t xml:space="preserve">Noorsoo-, spordi- ja kultuuritöö </t>
  </si>
  <si>
    <t>Puutetundliku ekraaniga infostendide paigaldus</t>
  </si>
  <si>
    <t>7.2.12</t>
  </si>
  <si>
    <t>Sotsiaalmajutusüksuste ja kodutute päevakeskuse ruumide rajamine Lubja 7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</si>
</sst>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Arial"/>
      <family val="2"/>
    </font>
    <font>
      <sz val="9"/>
      <color indexed="15"/>
      <name val="Arial"/>
      <family val="2"/>
    </font>
    <font>
      <sz val="9"/>
      <color indexed="42"/>
      <name val="Arial"/>
      <family val="2"/>
    </font>
    <font>
      <b/>
      <sz val="9"/>
      <color indexed="1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9" fontId="7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49" fontId="9" fillId="0" borderId="0" xfId="0" applyNumberFormat="1" applyFont="1" applyAlignment="1">
      <alignment wrapText="1"/>
    </xf>
    <xf numFmtId="0" fontId="4" fillId="0" borderId="0" xfId="0" applyFont="1" applyFill="1" applyBorder="1" applyAlignment="1">
      <alignment/>
    </xf>
    <xf numFmtId="49" fontId="9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11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3" fontId="4" fillId="0" borderId="1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3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49" fontId="9" fillId="0" borderId="0" xfId="0" applyNumberFormat="1" applyFont="1" applyFill="1" applyAlignment="1">
      <alignment wrapText="1"/>
    </xf>
    <xf numFmtId="3" fontId="1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wrapText="1"/>
    </xf>
    <xf numFmtId="1" fontId="3" fillId="2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 wrapText="1"/>
    </xf>
    <xf numFmtId="49" fontId="4" fillId="0" borderId="0" xfId="0" applyNumberFormat="1" applyFont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49" fontId="12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wrapText="1"/>
    </xf>
    <xf numFmtId="1" fontId="4" fillId="0" borderId="1" xfId="0" applyNumberFormat="1" applyFont="1" applyFill="1" applyBorder="1" applyAlignment="1">
      <alignment wrapText="1"/>
    </xf>
    <xf numFmtId="3" fontId="17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quotePrefix="1">
      <alignment horizontal="center" wrapText="1"/>
    </xf>
    <xf numFmtId="49" fontId="4" fillId="0" borderId="0" xfId="0" applyNumberFormat="1" applyFont="1" applyFill="1" applyBorder="1" applyAlignment="1" quotePrefix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/>
    </xf>
    <xf numFmtId="49" fontId="7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15" fontId="10" fillId="2" borderId="5" xfId="0" applyNumberFormat="1" applyFont="1" applyFill="1" applyBorder="1" applyAlignment="1">
      <alignment horizontal="center" wrapText="1"/>
    </xf>
    <xf numFmtId="0" fontId="10" fillId="2" borderId="4" xfId="0" applyNumberFormat="1" applyFont="1" applyFill="1" applyBorder="1" applyAlignment="1">
      <alignment horizontal="center" wrapText="1"/>
    </xf>
    <xf numFmtId="0" fontId="10" fillId="2" borderId="8" xfId="0" applyNumberFormat="1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64"/>
  <sheetViews>
    <sheetView tabSelected="1" workbookViewId="0" topLeftCell="A34">
      <pane xSplit="2" topLeftCell="C1" activePane="topRight" state="frozen"/>
      <selection pane="topLeft" activeCell="A34" sqref="A34"/>
      <selection pane="topRight" activeCell="L38" sqref="L38"/>
    </sheetView>
  </sheetViews>
  <sheetFormatPr defaultColWidth="9.140625" defaultRowHeight="12.75"/>
  <cols>
    <col min="1" max="1" width="8.7109375" style="1" customWidth="1"/>
    <col min="2" max="2" width="25.7109375" style="15" customWidth="1"/>
    <col min="3" max="3" width="6.421875" style="10" customWidth="1"/>
    <col min="4" max="5" width="7.57421875" style="2" customWidth="1"/>
    <col min="6" max="6" width="8.8515625" style="2" customWidth="1"/>
    <col min="7" max="7" width="9.140625" style="2" customWidth="1"/>
    <col min="8" max="10" width="8.7109375" style="2" customWidth="1"/>
    <col min="11" max="11" width="8.8515625" style="2" customWidth="1"/>
    <col min="12" max="12" width="8.8515625" style="11" customWidth="1"/>
    <col min="13" max="13" width="8.57421875" style="24" customWidth="1"/>
    <col min="14" max="14" width="6.8515625" style="11" customWidth="1"/>
    <col min="15" max="15" width="10.57421875" style="76" customWidth="1"/>
    <col min="16" max="16" width="9.00390625" style="2" customWidth="1"/>
    <col min="17" max="17" width="6.7109375" style="21" customWidth="1"/>
    <col min="18" max="18" width="6.8515625" style="21" customWidth="1"/>
    <col min="19" max="19" width="8.421875" style="21" customWidth="1"/>
    <col min="20" max="20" width="9.00390625" style="11" customWidth="1"/>
    <col min="21" max="16384" width="9.140625" style="2" customWidth="1"/>
  </cols>
  <sheetData>
    <row r="1" spans="1:20" s="20" customFormat="1" ht="16.5" customHeight="1">
      <c r="A1" s="186" t="s">
        <v>97</v>
      </c>
      <c r="B1" s="184" t="s">
        <v>49</v>
      </c>
      <c r="C1" s="184" t="s">
        <v>98</v>
      </c>
      <c r="D1" s="189" t="s">
        <v>204</v>
      </c>
      <c r="E1" s="190"/>
      <c r="F1" s="190"/>
      <c r="G1" s="190"/>
      <c r="H1" s="190"/>
      <c r="I1" s="190"/>
      <c r="J1" s="191"/>
      <c r="K1" s="181" t="s">
        <v>8</v>
      </c>
      <c r="L1" s="184" t="s">
        <v>48</v>
      </c>
      <c r="M1" s="185"/>
      <c r="N1" s="184" t="s">
        <v>628</v>
      </c>
      <c r="O1" s="161"/>
      <c r="P1" s="177"/>
      <c r="Q1" s="178"/>
      <c r="R1" s="178"/>
      <c r="S1" s="177"/>
      <c r="T1" s="23"/>
    </row>
    <row r="2" spans="1:20" s="20" customFormat="1" ht="18.75" customHeight="1">
      <c r="A2" s="187"/>
      <c r="B2" s="184"/>
      <c r="C2" s="184"/>
      <c r="D2" s="179">
        <v>2007</v>
      </c>
      <c r="E2" s="179">
        <v>2008</v>
      </c>
      <c r="F2" s="179">
        <v>2009</v>
      </c>
      <c r="G2" s="179">
        <v>2010</v>
      </c>
      <c r="H2" s="179">
        <v>2011</v>
      </c>
      <c r="I2" s="179">
        <v>2012</v>
      </c>
      <c r="J2" s="179">
        <v>2013</v>
      </c>
      <c r="K2" s="182"/>
      <c r="L2" s="184" t="s">
        <v>9</v>
      </c>
      <c r="M2" s="185" t="s">
        <v>95</v>
      </c>
      <c r="N2" s="184"/>
      <c r="O2" s="161"/>
      <c r="P2" s="177"/>
      <c r="Q2" s="178"/>
      <c r="R2" s="178"/>
      <c r="S2" s="177"/>
      <c r="T2" s="23"/>
    </row>
    <row r="3" spans="1:20" s="20" customFormat="1" ht="20.25" customHeight="1">
      <c r="A3" s="188"/>
      <c r="B3" s="184"/>
      <c r="C3" s="184"/>
      <c r="D3" s="180"/>
      <c r="E3" s="180"/>
      <c r="F3" s="180"/>
      <c r="G3" s="180"/>
      <c r="H3" s="180"/>
      <c r="I3" s="180"/>
      <c r="J3" s="180"/>
      <c r="K3" s="183"/>
      <c r="L3" s="184"/>
      <c r="M3" s="185"/>
      <c r="N3" s="184"/>
      <c r="O3" s="161"/>
      <c r="P3" s="177"/>
      <c r="Q3" s="178"/>
      <c r="R3" s="178"/>
      <c r="S3" s="177"/>
      <c r="T3" s="23"/>
    </row>
    <row r="4" spans="1:20" s="63" customFormat="1" ht="6.75" customHeight="1" thickBot="1">
      <c r="A4" s="42"/>
      <c r="B4" s="18"/>
      <c r="C4" s="18"/>
      <c r="D4" s="19"/>
      <c r="E4" s="19"/>
      <c r="F4" s="19"/>
      <c r="G4" s="19"/>
      <c r="H4" s="19"/>
      <c r="I4" s="19"/>
      <c r="J4" s="19"/>
      <c r="K4" s="19"/>
      <c r="L4" s="18"/>
      <c r="M4" s="18"/>
      <c r="N4" s="46"/>
      <c r="O4" s="114"/>
      <c r="P4" s="113"/>
      <c r="Q4" s="115"/>
      <c r="R4" s="115"/>
      <c r="S4" s="115"/>
      <c r="T4" s="62"/>
    </row>
    <row r="5" spans="1:20" s="65" customFormat="1" ht="20.25" customHeight="1" thickTop="1">
      <c r="A5" s="165">
        <v>1</v>
      </c>
      <c r="B5" s="68">
        <v>2</v>
      </c>
      <c r="C5" s="68">
        <v>3</v>
      </c>
      <c r="D5" s="66">
        <v>4</v>
      </c>
      <c r="E5" s="66">
        <v>5</v>
      </c>
      <c r="F5" s="66">
        <v>6</v>
      </c>
      <c r="G5" s="66">
        <v>7</v>
      </c>
      <c r="H5" s="66">
        <v>8</v>
      </c>
      <c r="I5" s="66">
        <v>9</v>
      </c>
      <c r="J5" s="166">
        <v>10</v>
      </c>
      <c r="K5" s="116">
        <v>11</v>
      </c>
      <c r="L5" s="167">
        <v>12</v>
      </c>
      <c r="M5" s="168">
        <v>13</v>
      </c>
      <c r="N5" s="165">
        <v>14</v>
      </c>
      <c r="O5" s="163"/>
      <c r="P5" s="162"/>
      <c r="Q5" s="164"/>
      <c r="R5" s="164"/>
      <c r="S5" s="164"/>
      <c r="T5" s="64"/>
    </row>
    <row r="6" spans="1:19" ht="25.5" customHeight="1">
      <c r="A6" s="72"/>
      <c r="B6" s="87" t="s">
        <v>102</v>
      </c>
      <c r="C6" s="86"/>
      <c r="D6" s="69">
        <f aca="true" t="shared" si="0" ref="D6:J7">D8+D100+D130+D152+D163+D241+D273+D305+D321</f>
        <v>633940</v>
      </c>
      <c r="E6" s="69">
        <f t="shared" si="0"/>
        <v>870015</v>
      </c>
      <c r="F6" s="69">
        <f t="shared" si="0"/>
        <v>1098690</v>
      </c>
      <c r="G6" s="69">
        <f t="shared" si="0"/>
        <v>829135</v>
      </c>
      <c r="H6" s="69">
        <f t="shared" si="0"/>
        <v>1093025</v>
      </c>
      <c r="I6" s="69">
        <f t="shared" si="0"/>
        <v>1243940</v>
      </c>
      <c r="J6" s="69">
        <f t="shared" si="0"/>
        <v>1283810</v>
      </c>
      <c r="K6" s="176">
        <f>SUM(D6:J6)</f>
        <v>7052555</v>
      </c>
      <c r="L6" s="88">
        <f aca="true" t="shared" si="1" ref="L6:L21">K6-M6</f>
        <v>5654338</v>
      </c>
      <c r="M6" s="69">
        <f>M8+M100+M130+M152+M163+M241+M273+M305+M321</f>
        <v>1398217</v>
      </c>
      <c r="N6" s="46"/>
      <c r="O6" s="118"/>
      <c r="P6" s="119"/>
      <c r="Q6" s="120"/>
      <c r="R6" s="120"/>
      <c r="S6" s="121"/>
    </row>
    <row r="7" spans="1:20" s="37" customFormat="1" ht="13.5" customHeight="1">
      <c r="A7" s="72"/>
      <c r="B7" s="67" t="s">
        <v>205</v>
      </c>
      <c r="C7" s="86"/>
      <c r="D7" s="69">
        <f t="shared" si="0"/>
        <v>555860</v>
      </c>
      <c r="E7" s="69">
        <f t="shared" si="0"/>
        <v>774130</v>
      </c>
      <c r="F7" s="69">
        <f t="shared" si="0"/>
        <v>998330</v>
      </c>
      <c r="G7" s="69">
        <f t="shared" si="0"/>
        <v>685610</v>
      </c>
      <c r="H7" s="69">
        <f t="shared" si="0"/>
        <v>892325</v>
      </c>
      <c r="I7" s="69">
        <f t="shared" si="0"/>
        <v>1056300</v>
      </c>
      <c r="J7" s="69">
        <f t="shared" si="0"/>
        <v>1089200</v>
      </c>
      <c r="K7" s="176">
        <f>SUM(D7:J7)</f>
        <v>6051755</v>
      </c>
      <c r="L7" s="88">
        <f t="shared" si="1"/>
        <v>4613933</v>
      </c>
      <c r="M7" s="69">
        <f>M9+M101+M131+M153+M164+M242+M274+M306+M322</f>
        <v>1437822</v>
      </c>
      <c r="N7" s="46"/>
      <c r="O7" s="118"/>
      <c r="P7" s="119"/>
      <c r="Q7" s="115"/>
      <c r="R7" s="115"/>
      <c r="S7" s="121"/>
      <c r="T7" s="36"/>
    </row>
    <row r="8" spans="1:19" ht="25.5" customHeight="1">
      <c r="A8" s="72">
        <v>1</v>
      </c>
      <c r="B8" s="87" t="s">
        <v>103</v>
      </c>
      <c r="C8" s="86"/>
      <c r="D8" s="69">
        <f>D10+D15+D20+D62+D71+D77+D83+D92</f>
        <v>251350</v>
      </c>
      <c r="E8" s="69">
        <f aca="true" t="shared" si="2" ref="E8:J8">E10+E15+E20+E62+E71+E77+E83+E92</f>
        <v>314200</v>
      </c>
      <c r="F8" s="69">
        <f t="shared" si="2"/>
        <v>384390</v>
      </c>
      <c r="G8" s="69">
        <f t="shared" si="2"/>
        <v>184950</v>
      </c>
      <c r="H8" s="69">
        <f t="shared" si="2"/>
        <v>284050</v>
      </c>
      <c r="I8" s="69">
        <f t="shared" si="2"/>
        <v>393850</v>
      </c>
      <c r="J8" s="69">
        <f t="shared" si="2"/>
        <v>394500</v>
      </c>
      <c r="K8" s="176">
        <f>SUM(D8:J8)</f>
        <v>2207290</v>
      </c>
      <c r="L8" s="88">
        <f t="shared" si="1"/>
        <v>1534365</v>
      </c>
      <c r="M8" s="69">
        <f>M10+M15+M20+M62+M71+M77+M83+M92</f>
        <v>672925</v>
      </c>
      <c r="N8" s="46"/>
      <c r="O8" s="118"/>
      <c r="P8" s="119"/>
      <c r="Q8" s="120"/>
      <c r="R8" s="120"/>
      <c r="S8" s="121"/>
    </row>
    <row r="9" spans="1:19" ht="15.75" customHeight="1">
      <c r="A9" s="72"/>
      <c r="B9" s="67" t="s">
        <v>205</v>
      </c>
      <c r="C9" s="86"/>
      <c r="D9" s="69">
        <f>D11+D12+D17+D21+SUM(D23:D35)+SUM(D37:D48)+SUM(D50:D61)+SUM(D64:D65)+D68+SUM(D85:D88)+D90+SUM(D93:D97)</f>
        <v>263300</v>
      </c>
      <c r="E9" s="69">
        <f>E11+E12+E17+E21+SUM(E23:E35)+SUM(E37:E48)+SUM(E50:E61)+SUM(E64:E65)+E68+SUM(E85:E88)+E90+SUM(E93:E98)</f>
        <v>315400</v>
      </c>
      <c r="F9" s="69">
        <f>F11+F12+F17+F21+SUM(F23:F35)+SUM(F37:F48)+SUM(F50:F61)+SUM(F64:F65)+F68+SUM(F85:F88)+F90+SUM(F93:F99)</f>
        <v>404640</v>
      </c>
      <c r="G9" s="69">
        <f>G11+G12+G17+G19+G21+SUM(G23:G35)+SUM(G37:G48)+SUM(G50:G61)+SUM(G64:G65)+G68+SUM(G85:G88)+G90+SUM(G93:G99)</f>
        <v>169050</v>
      </c>
      <c r="H9" s="69">
        <f>H11+H12+H17+H21+SUM(H23:H35)+SUM(H37:H48)+SUM(H50:H61)+SUM(H64:H65)+H68+SUM(H85:H88)+H90+SUM(H93:H99)</f>
        <v>235850</v>
      </c>
      <c r="I9" s="69">
        <f>I11+I12+I17+I21+SUM(I23:I35)+SUM(I37:I48)+SUM(I50:I61)+SUM(I64:I65)+I68+SUM(I85:I88)+I90+SUM(I93:I99)</f>
        <v>363350</v>
      </c>
      <c r="J9" s="69">
        <f>J11+J12+J17+J21+SUM(J23:J35)+SUM(J37:J48)+SUM(J50:J61)+SUM(J64:J65)+J68+SUM(J85:J88)+J90+SUM(J93:J99)</f>
        <v>360850</v>
      </c>
      <c r="K9" s="176">
        <f>SUM(D9:J9)</f>
        <v>2112440</v>
      </c>
      <c r="L9" s="88">
        <f>K9-M9</f>
        <v>1383415</v>
      </c>
      <c r="M9" s="69">
        <f>M11+M12+M17+M21+SUM(M23:M35)+SUM(M37:M48)+SUM(M50:M61)+SUM(M64:M65)+M68+SUM(M85:M88)+M90+SUM(M93:M97)</f>
        <v>729025</v>
      </c>
      <c r="N9" s="46"/>
      <c r="O9" s="118"/>
      <c r="P9" s="119"/>
      <c r="Q9" s="120"/>
      <c r="R9" s="120"/>
      <c r="S9" s="121"/>
    </row>
    <row r="10" spans="1:19" ht="12">
      <c r="A10" s="72" t="s">
        <v>223</v>
      </c>
      <c r="B10" s="12" t="s">
        <v>128</v>
      </c>
      <c r="C10" s="43"/>
      <c r="D10" s="79">
        <f aca="true" t="shared" si="3" ref="D10:K10">SUM(D11:D14)</f>
        <v>18700</v>
      </c>
      <c r="E10" s="79">
        <f t="shared" si="3"/>
        <v>13700</v>
      </c>
      <c r="F10" s="79">
        <f t="shared" si="3"/>
        <v>16200</v>
      </c>
      <c r="G10" s="79">
        <f t="shared" si="3"/>
        <v>18950</v>
      </c>
      <c r="H10" s="79">
        <f t="shared" si="3"/>
        <v>2750</v>
      </c>
      <c r="I10" s="79">
        <f t="shared" si="3"/>
        <v>2900</v>
      </c>
      <c r="J10" s="79">
        <f t="shared" si="3"/>
        <v>2900</v>
      </c>
      <c r="K10" s="171">
        <f t="shared" si="3"/>
        <v>76100</v>
      </c>
      <c r="L10" s="79">
        <f t="shared" si="1"/>
        <v>42600</v>
      </c>
      <c r="M10" s="79">
        <f>SUM(M11:M14)</f>
        <v>33500</v>
      </c>
      <c r="N10" s="7"/>
      <c r="O10" s="118"/>
      <c r="P10" s="119"/>
      <c r="Q10" s="122"/>
      <c r="R10" s="122"/>
      <c r="S10" s="123"/>
    </row>
    <row r="11" spans="1:19" ht="24">
      <c r="A11" s="71" t="s">
        <v>224</v>
      </c>
      <c r="B11" s="17" t="s">
        <v>185</v>
      </c>
      <c r="C11" s="45" t="s">
        <v>632</v>
      </c>
      <c r="D11" s="80">
        <v>15000</v>
      </c>
      <c r="E11" s="80">
        <v>10000</v>
      </c>
      <c r="F11" s="80">
        <v>12500</v>
      </c>
      <c r="G11" s="5">
        <v>15200</v>
      </c>
      <c r="H11" s="5">
        <v>0</v>
      </c>
      <c r="I11" s="5">
        <v>0</v>
      </c>
      <c r="J11" s="5">
        <v>0</v>
      </c>
      <c r="K11" s="83">
        <f>SUM(D11:J11)</f>
        <v>52700</v>
      </c>
      <c r="L11" s="80">
        <f t="shared" si="1"/>
        <v>19200</v>
      </c>
      <c r="M11" s="22">
        <v>33500</v>
      </c>
      <c r="N11" s="8" t="s">
        <v>50</v>
      </c>
      <c r="O11" s="124"/>
      <c r="P11" s="75"/>
      <c r="Q11" s="122"/>
      <c r="R11" s="122"/>
      <c r="S11" s="125"/>
    </row>
    <row r="12" spans="1:19" ht="24">
      <c r="A12" s="71" t="s">
        <v>225</v>
      </c>
      <c r="B12" s="17" t="s">
        <v>651</v>
      </c>
      <c r="C12" s="45" t="s">
        <v>632</v>
      </c>
      <c r="D12" s="80">
        <v>3000</v>
      </c>
      <c r="E12" s="80">
        <v>3000</v>
      </c>
      <c r="F12" s="80">
        <v>3000</v>
      </c>
      <c r="G12" s="80">
        <v>3000</v>
      </c>
      <c r="H12" s="80">
        <v>2000</v>
      </c>
      <c r="I12" s="80">
        <v>2000</v>
      </c>
      <c r="J12" s="80">
        <v>2000</v>
      </c>
      <c r="K12" s="83">
        <f>SUM(D12:J12)</f>
        <v>18000</v>
      </c>
      <c r="L12" s="80">
        <f t="shared" si="1"/>
        <v>18000</v>
      </c>
      <c r="M12" s="22"/>
      <c r="N12" s="8" t="s">
        <v>115</v>
      </c>
      <c r="O12" s="124"/>
      <c r="P12" s="75"/>
      <c r="Q12" s="122"/>
      <c r="R12" s="122"/>
      <c r="S12" s="125"/>
    </row>
    <row r="13" spans="1:19" ht="12">
      <c r="A13" s="71" t="s">
        <v>226</v>
      </c>
      <c r="B13" s="17" t="s">
        <v>111</v>
      </c>
      <c r="C13" s="45" t="s">
        <v>632</v>
      </c>
      <c r="D13" s="80">
        <v>500</v>
      </c>
      <c r="E13" s="80">
        <v>500</v>
      </c>
      <c r="F13" s="80">
        <v>500</v>
      </c>
      <c r="G13" s="80">
        <v>500</v>
      </c>
      <c r="H13" s="80">
        <v>500</v>
      </c>
      <c r="I13" s="80">
        <v>600</v>
      </c>
      <c r="J13" s="80">
        <v>600</v>
      </c>
      <c r="K13" s="83">
        <f>SUM(D13:J13)</f>
        <v>3700</v>
      </c>
      <c r="L13" s="80">
        <f t="shared" si="1"/>
        <v>3700</v>
      </c>
      <c r="M13" s="22"/>
      <c r="N13" s="8" t="s">
        <v>115</v>
      </c>
      <c r="O13" s="124"/>
      <c r="P13" s="126"/>
      <c r="Q13" s="122"/>
      <c r="R13" s="122"/>
      <c r="S13" s="125"/>
    </row>
    <row r="14" spans="1:19" ht="12">
      <c r="A14" s="71" t="s">
        <v>227</v>
      </c>
      <c r="B14" s="17" t="s">
        <v>186</v>
      </c>
      <c r="C14" s="45" t="s">
        <v>187</v>
      </c>
      <c r="D14" s="80">
        <v>200</v>
      </c>
      <c r="E14" s="80">
        <v>200</v>
      </c>
      <c r="F14" s="80">
        <v>200</v>
      </c>
      <c r="G14" s="80">
        <v>250</v>
      </c>
      <c r="H14" s="80">
        <v>250</v>
      </c>
      <c r="I14" s="80">
        <v>300</v>
      </c>
      <c r="J14" s="80">
        <v>300</v>
      </c>
      <c r="K14" s="83">
        <f>SUM(D14:J14)</f>
        <v>1700</v>
      </c>
      <c r="L14" s="80">
        <f t="shared" si="1"/>
        <v>1700</v>
      </c>
      <c r="M14" s="22"/>
      <c r="N14" s="8" t="s">
        <v>115</v>
      </c>
      <c r="O14" s="124"/>
      <c r="P14" s="126"/>
      <c r="Q14" s="122"/>
      <c r="R14" s="122"/>
      <c r="S14" s="125"/>
    </row>
    <row r="15" spans="1:20" s="37" customFormat="1" ht="12">
      <c r="A15" s="72" t="s">
        <v>228</v>
      </c>
      <c r="B15" s="12" t="s">
        <v>129</v>
      </c>
      <c r="C15" s="43"/>
      <c r="D15" s="79">
        <f aca="true" t="shared" si="4" ref="D15:J15">SUM(D16:D18)</f>
        <v>600</v>
      </c>
      <c r="E15" s="79">
        <f t="shared" si="4"/>
        <v>1200</v>
      </c>
      <c r="F15" s="79">
        <f t="shared" si="4"/>
        <v>900</v>
      </c>
      <c r="G15" s="79">
        <f>SUM(G16:G19)</f>
        <v>2100</v>
      </c>
      <c r="H15" s="79">
        <f t="shared" si="4"/>
        <v>700</v>
      </c>
      <c r="I15" s="79">
        <f t="shared" si="4"/>
        <v>700</v>
      </c>
      <c r="J15" s="79">
        <f t="shared" si="4"/>
        <v>700</v>
      </c>
      <c r="K15" s="171">
        <f aca="true" t="shared" si="5" ref="K15:K22">SUM(D15:J15)</f>
        <v>6900</v>
      </c>
      <c r="L15" s="79">
        <f t="shared" si="1"/>
        <v>4625</v>
      </c>
      <c r="M15" s="79">
        <f>SUM(M16:M18)</f>
        <v>2275</v>
      </c>
      <c r="N15" s="95"/>
      <c r="O15" s="118"/>
      <c r="P15" s="119"/>
      <c r="Q15" s="127"/>
      <c r="R15" s="127"/>
      <c r="S15" s="123"/>
      <c r="T15" s="36"/>
    </row>
    <row r="16" spans="1:19" ht="24">
      <c r="A16" s="71" t="s">
        <v>229</v>
      </c>
      <c r="B16" s="17" t="s">
        <v>21</v>
      </c>
      <c r="C16" s="45" t="s">
        <v>184</v>
      </c>
      <c r="D16" s="80">
        <v>500</v>
      </c>
      <c r="E16" s="80">
        <v>500</v>
      </c>
      <c r="F16" s="80">
        <v>600</v>
      </c>
      <c r="G16" s="80">
        <v>600</v>
      </c>
      <c r="H16" s="80">
        <v>700</v>
      </c>
      <c r="I16" s="80">
        <v>700</v>
      </c>
      <c r="J16" s="80">
        <v>700</v>
      </c>
      <c r="K16" s="83">
        <f t="shared" si="5"/>
        <v>4300</v>
      </c>
      <c r="L16" s="22">
        <f t="shared" si="1"/>
        <v>2400</v>
      </c>
      <c r="M16" s="22">
        <v>1900</v>
      </c>
      <c r="N16" s="8" t="s">
        <v>613</v>
      </c>
      <c r="O16" s="124"/>
      <c r="P16" s="126"/>
      <c r="Q16" s="122"/>
      <c r="R16" s="122"/>
      <c r="S16" s="125"/>
    </row>
    <row r="17" spans="1:19" ht="24">
      <c r="A17" s="71" t="s">
        <v>230</v>
      </c>
      <c r="B17" s="17" t="s">
        <v>658</v>
      </c>
      <c r="C17" s="45" t="s">
        <v>184</v>
      </c>
      <c r="D17" s="80">
        <v>100</v>
      </c>
      <c r="E17" s="80">
        <v>200</v>
      </c>
      <c r="F17" s="80">
        <v>200</v>
      </c>
      <c r="G17" s="80"/>
      <c r="H17" s="80"/>
      <c r="I17" s="80"/>
      <c r="J17" s="80"/>
      <c r="K17" s="83">
        <f t="shared" si="5"/>
        <v>500</v>
      </c>
      <c r="L17" s="22">
        <f t="shared" si="1"/>
        <v>125</v>
      </c>
      <c r="M17" s="22">
        <v>375</v>
      </c>
      <c r="N17" s="8" t="s">
        <v>614</v>
      </c>
      <c r="O17" s="124"/>
      <c r="P17" s="75"/>
      <c r="Q17" s="122"/>
      <c r="R17" s="122"/>
      <c r="S17" s="125"/>
    </row>
    <row r="18" spans="1:19" ht="36">
      <c r="A18" s="71" t="s">
        <v>231</v>
      </c>
      <c r="B18" s="17" t="s">
        <v>12</v>
      </c>
      <c r="C18" s="45" t="s">
        <v>184</v>
      </c>
      <c r="D18" s="80"/>
      <c r="E18" s="80">
        <v>500</v>
      </c>
      <c r="F18" s="80">
        <v>100</v>
      </c>
      <c r="G18" s="80"/>
      <c r="H18" s="80"/>
      <c r="I18" s="80"/>
      <c r="J18" s="80"/>
      <c r="K18" s="83">
        <f t="shared" si="5"/>
        <v>600</v>
      </c>
      <c r="L18" s="22">
        <f t="shared" si="1"/>
        <v>600</v>
      </c>
      <c r="M18" s="22"/>
      <c r="N18" s="8" t="s">
        <v>613</v>
      </c>
      <c r="O18" s="124"/>
      <c r="P18" s="126"/>
      <c r="Q18" s="122"/>
      <c r="R18" s="122"/>
      <c r="S18" s="125"/>
    </row>
    <row r="19" spans="1:19" ht="12">
      <c r="A19" s="82" t="s">
        <v>210</v>
      </c>
      <c r="B19" s="77" t="s">
        <v>211</v>
      </c>
      <c r="C19" s="78" t="s">
        <v>184</v>
      </c>
      <c r="D19" s="5"/>
      <c r="E19" s="5"/>
      <c r="F19" s="5"/>
      <c r="G19" s="5">
        <v>1500</v>
      </c>
      <c r="H19" s="5">
        <v>2000</v>
      </c>
      <c r="I19" s="5">
        <v>1000</v>
      </c>
      <c r="J19" s="5"/>
      <c r="K19" s="5">
        <f t="shared" si="5"/>
        <v>4500</v>
      </c>
      <c r="L19" s="56">
        <f t="shared" si="1"/>
        <v>4500</v>
      </c>
      <c r="M19" s="22"/>
      <c r="N19" s="89" t="s">
        <v>50</v>
      </c>
      <c r="O19" s="124"/>
      <c r="P19" s="126"/>
      <c r="Q19" s="122"/>
      <c r="R19" s="122"/>
      <c r="S19" s="125"/>
    </row>
    <row r="20" spans="1:20" s="41" customFormat="1" ht="24">
      <c r="A20" s="169" t="s">
        <v>232</v>
      </c>
      <c r="B20" s="12" t="s">
        <v>282</v>
      </c>
      <c r="C20" s="170"/>
      <c r="D20" s="171">
        <f aca="true" t="shared" si="6" ref="D20:J20">D21+D22+D36+D49</f>
        <v>167500</v>
      </c>
      <c r="E20" s="171">
        <f t="shared" si="6"/>
        <v>229000</v>
      </c>
      <c r="F20" s="171">
        <f t="shared" si="6"/>
        <v>294500</v>
      </c>
      <c r="G20" s="171">
        <f t="shared" si="6"/>
        <v>101500</v>
      </c>
      <c r="H20" s="171">
        <f t="shared" si="6"/>
        <v>214500</v>
      </c>
      <c r="I20" s="171">
        <f t="shared" si="6"/>
        <v>324500</v>
      </c>
      <c r="J20" s="171">
        <f t="shared" si="6"/>
        <v>324500</v>
      </c>
      <c r="K20" s="171">
        <f t="shared" si="5"/>
        <v>1656000</v>
      </c>
      <c r="L20" s="57">
        <f t="shared" si="1"/>
        <v>1031500</v>
      </c>
      <c r="M20" s="79">
        <f>M21+M22+M36+M49</f>
        <v>624500</v>
      </c>
      <c r="N20" s="159"/>
      <c r="O20" s="128"/>
      <c r="P20" s="129"/>
      <c r="Q20" s="130"/>
      <c r="R20" s="130"/>
      <c r="S20" s="131"/>
      <c r="T20" s="40"/>
    </row>
    <row r="21" spans="1:19" ht="36">
      <c r="A21" s="72" t="s">
        <v>233</v>
      </c>
      <c r="B21" s="12" t="s">
        <v>283</v>
      </c>
      <c r="C21" s="43" t="s">
        <v>642</v>
      </c>
      <c r="D21" s="79">
        <v>500</v>
      </c>
      <c r="E21" s="79">
        <v>2000</v>
      </c>
      <c r="F21" s="79">
        <v>2000</v>
      </c>
      <c r="G21" s="79"/>
      <c r="H21" s="79"/>
      <c r="I21" s="79"/>
      <c r="J21" s="55"/>
      <c r="K21" s="171">
        <f t="shared" si="5"/>
        <v>4500</v>
      </c>
      <c r="L21" s="57">
        <f t="shared" si="1"/>
        <v>4500</v>
      </c>
      <c r="M21" s="57"/>
      <c r="N21" s="7" t="s">
        <v>60</v>
      </c>
      <c r="O21" s="132"/>
      <c r="P21" s="59"/>
      <c r="Q21" s="122"/>
      <c r="R21" s="122"/>
      <c r="S21" s="133"/>
    </row>
    <row r="22" spans="1:19" ht="24">
      <c r="A22" s="72" t="s">
        <v>234</v>
      </c>
      <c r="B22" s="12" t="s">
        <v>284</v>
      </c>
      <c r="C22" s="43"/>
      <c r="D22" s="79">
        <f aca="true" t="shared" si="7" ref="D22:J22">SUM(D23:D35)</f>
        <v>50000</v>
      </c>
      <c r="E22" s="79">
        <f t="shared" si="7"/>
        <v>110000</v>
      </c>
      <c r="F22" s="79">
        <f t="shared" si="7"/>
        <v>152000</v>
      </c>
      <c r="G22" s="79">
        <f t="shared" si="7"/>
        <v>0</v>
      </c>
      <c r="H22" s="79">
        <f t="shared" si="7"/>
        <v>150000</v>
      </c>
      <c r="I22" s="79">
        <f t="shared" si="7"/>
        <v>240000</v>
      </c>
      <c r="J22" s="79">
        <f t="shared" si="7"/>
        <v>245000</v>
      </c>
      <c r="K22" s="171">
        <f t="shared" si="5"/>
        <v>947000</v>
      </c>
      <c r="L22" s="57">
        <f aca="true" t="shared" si="8" ref="L22:L75">K22-M22</f>
        <v>423000</v>
      </c>
      <c r="M22" s="79">
        <f>SUM(M23:M35)</f>
        <v>524000</v>
      </c>
      <c r="N22" s="7"/>
      <c r="O22" s="128"/>
      <c r="P22" s="119"/>
      <c r="Q22" s="122"/>
      <c r="R22" s="122"/>
      <c r="S22" s="123"/>
    </row>
    <row r="23" spans="1:19" ht="12">
      <c r="A23" s="71" t="s">
        <v>235</v>
      </c>
      <c r="B23" s="17" t="s">
        <v>285</v>
      </c>
      <c r="C23" s="45" t="s">
        <v>642</v>
      </c>
      <c r="D23" s="80">
        <v>10000</v>
      </c>
      <c r="E23" s="80">
        <v>10000</v>
      </c>
      <c r="F23" s="80">
        <v>150000</v>
      </c>
      <c r="G23" s="5">
        <v>0</v>
      </c>
      <c r="H23" s="80">
        <v>150000</v>
      </c>
      <c r="I23" s="5">
        <v>200000</v>
      </c>
      <c r="J23" s="5">
        <v>200000</v>
      </c>
      <c r="K23" s="83">
        <f aca="true" t="shared" si="9" ref="K23:K35">SUM(D23:J23)</f>
        <v>720000</v>
      </c>
      <c r="L23" s="22">
        <f t="shared" si="8"/>
        <v>220000</v>
      </c>
      <c r="M23" s="22">
        <v>500000</v>
      </c>
      <c r="N23" s="8" t="s">
        <v>50</v>
      </c>
      <c r="O23" s="124"/>
      <c r="P23" s="75"/>
      <c r="Q23" s="134"/>
      <c r="R23" s="134"/>
      <c r="S23" s="125"/>
    </row>
    <row r="24" spans="1:19" ht="12">
      <c r="A24" s="71" t="s">
        <v>236</v>
      </c>
      <c r="B24" s="13" t="s">
        <v>286</v>
      </c>
      <c r="C24" s="45" t="s">
        <v>642</v>
      </c>
      <c r="D24" s="80"/>
      <c r="E24" s="80"/>
      <c r="F24" s="80"/>
      <c r="G24" s="80"/>
      <c r="H24" s="5">
        <v>0</v>
      </c>
      <c r="I24" s="5">
        <v>0</v>
      </c>
      <c r="J24" s="5">
        <v>0</v>
      </c>
      <c r="K24" s="83">
        <f t="shared" si="9"/>
        <v>0</v>
      </c>
      <c r="L24" s="22">
        <f t="shared" si="8"/>
        <v>0</v>
      </c>
      <c r="M24" s="22"/>
      <c r="N24" s="8" t="s">
        <v>50</v>
      </c>
      <c r="O24" s="124"/>
      <c r="P24" s="75"/>
      <c r="Q24" s="135"/>
      <c r="R24" s="135"/>
      <c r="S24" s="136"/>
    </row>
    <row r="25" spans="1:19" ht="12">
      <c r="A25" s="71" t="s">
        <v>237</v>
      </c>
      <c r="B25" s="17" t="s">
        <v>287</v>
      </c>
      <c r="C25" s="45" t="s">
        <v>642</v>
      </c>
      <c r="D25" s="80">
        <v>40000</v>
      </c>
      <c r="E25" s="80">
        <v>100000</v>
      </c>
      <c r="F25" s="80"/>
      <c r="G25" s="80"/>
      <c r="H25" s="80"/>
      <c r="I25" s="80"/>
      <c r="J25" s="80"/>
      <c r="K25" s="83">
        <f>SUM(D25:J25)</f>
        <v>140000</v>
      </c>
      <c r="L25" s="22">
        <f>K25-M25</f>
        <v>140000</v>
      </c>
      <c r="M25" s="22"/>
      <c r="N25" s="8" t="s">
        <v>50</v>
      </c>
      <c r="O25" s="124"/>
      <c r="P25" s="75"/>
      <c r="Q25" s="134"/>
      <c r="R25" s="134"/>
      <c r="S25" s="136"/>
    </row>
    <row r="26" spans="1:20" s="3" customFormat="1" ht="24">
      <c r="A26" s="71" t="s">
        <v>238</v>
      </c>
      <c r="B26" s="17" t="s">
        <v>288</v>
      </c>
      <c r="C26" s="45" t="s">
        <v>642</v>
      </c>
      <c r="D26" s="80"/>
      <c r="E26" s="80"/>
      <c r="F26" s="80"/>
      <c r="G26" s="80"/>
      <c r="H26" s="5">
        <v>0</v>
      </c>
      <c r="I26" s="5">
        <v>0</v>
      </c>
      <c r="J26" s="80"/>
      <c r="K26" s="83">
        <f t="shared" si="9"/>
        <v>0</v>
      </c>
      <c r="L26" s="22">
        <f>K26-M26</f>
        <v>0</v>
      </c>
      <c r="M26" s="56">
        <v>0</v>
      </c>
      <c r="N26" s="8" t="s">
        <v>50</v>
      </c>
      <c r="O26" s="124"/>
      <c r="P26" s="75"/>
      <c r="Q26" s="134"/>
      <c r="R26" s="134"/>
      <c r="S26" s="136"/>
      <c r="T26" s="24"/>
    </row>
    <row r="27" spans="1:19" ht="12">
      <c r="A27" s="71" t="s">
        <v>239</v>
      </c>
      <c r="B27" s="17" t="s">
        <v>289</v>
      </c>
      <c r="C27" s="45" t="s">
        <v>642</v>
      </c>
      <c r="D27" s="80"/>
      <c r="E27" s="110"/>
      <c r="F27" s="80"/>
      <c r="G27" s="5">
        <v>0</v>
      </c>
      <c r="H27" s="5">
        <v>0</v>
      </c>
      <c r="I27" s="80">
        <v>30000</v>
      </c>
      <c r="J27" s="5">
        <v>40000</v>
      </c>
      <c r="K27" s="83">
        <f t="shared" si="9"/>
        <v>70000</v>
      </c>
      <c r="L27" s="22">
        <f t="shared" si="8"/>
        <v>46000</v>
      </c>
      <c r="M27" s="22">
        <v>24000</v>
      </c>
      <c r="N27" s="8" t="s">
        <v>50</v>
      </c>
      <c r="O27" s="124"/>
      <c r="P27" s="75"/>
      <c r="Q27" s="134"/>
      <c r="R27" s="134"/>
      <c r="S27" s="125"/>
    </row>
    <row r="28" spans="1:19" ht="36">
      <c r="A28" s="71" t="s">
        <v>240</v>
      </c>
      <c r="B28" s="17" t="s">
        <v>290</v>
      </c>
      <c r="C28" s="45" t="s">
        <v>642</v>
      </c>
      <c r="D28" s="80"/>
      <c r="E28" s="80"/>
      <c r="F28" s="80"/>
      <c r="G28" s="5">
        <v>0</v>
      </c>
      <c r="H28" s="5">
        <v>0</v>
      </c>
      <c r="I28" s="5">
        <v>0</v>
      </c>
      <c r="J28" s="5">
        <v>0</v>
      </c>
      <c r="K28" s="83">
        <f t="shared" si="9"/>
        <v>0</v>
      </c>
      <c r="L28" s="22">
        <f t="shared" si="8"/>
        <v>0</v>
      </c>
      <c r="M28" s="56">
        <v>0</v>
      </c>
      <c r="N28" s="8" t="s">
        <v>50</v>
      </c>
      <c r="O28" s="124"/>
      <c r="P28" s="137"/>
      <c r="Q28" s="134"/>
      <c r="R28" s="134"/>
      <c r="S28" s="125"/>
    </row>
    <row r="29" spans="1:20" s="3" customFormat="1" ht="24">
      <c r="A29" s="71" t="s">
        <v>241</v>
      </c>
      <c r="B29" s="13" t="s">
        <v>291</v>
      </c>
      <c r="C29" s="45" t="s">
        <v>642</v>
      </c>
      <c r="D29" s="80"/>
      <c r="E29" s="80"/>
      <c r="F29" s="80"/>
      <c r="G29" s="80"/>
      <c r="H29" s="5">
        <v>0</v>
      </c>
      <c r="I29" s="5">
        <v>0</v>
      </c>
      <c r="J29" s="80"/>
      <c r="K29" s="83">
        <f t="shared" si="9"/>
        <v>0</v>
      </c>
      <c r="L29" s="22">
        <f t="shared" si="8"/>
        <v>0</v>
      </c>
      <c r="M29" s="22"/>
      <c r="N29" s="8" t="s">
        <v>50</v>
      </c>
      <c r="O29" s="124"/>
      <c r="P29" s="75"/>
      <c r="Q29" s="120"/>
      <c r="R29" s="120"/>
      <c r="S29" s="136"/>
      <c r="T29" s="24"/>
    </row>
    <row r="30" spans="1:20" s="3" customFormat="1" ht="12">
      <c r="A30" s="71" t="s">
        <v>242</v>
      </c>
      <c r="B30" s="13" t="s">
        <v>292</v>
      </c>
      <c r="C30" s="45" t="s">
        <v>642</v>
      </c>
      <c r="D30" s="80"/>
      <c r="E30" s="80"/>
      <c r="F30" s="80"/>
      <c r="G30" s="5">
        <v>0</v>
      </c>
      <c r="H30" s="5">
        <v>0</v>
      </c>
      <c r="I30" s="5">
        <v>0</v>
      </c>
      <c r="J30" s="80"/>
      <c r="K30" s="83">
        <f t="shared" si="9"/>
        <v>0</v>
      </c>
      <c r="L30" s="22">
        <f t="shared" si="8"/>
        <v>0</v>
      </c>
      <c r="M30" s="56">
        <v>0</v>
      </c>
      <c r="N30" s="8" t="s">
        <v>50</v>
      </c>
      <c r="O30" s="124"/>
      <c r="P30" s="75"/>
      <c r="Q30" s="120"/>
      <c r="R30" s="120"/>
      <c r="S30" s="136"/>
      <c r="T30" s="24"/>
    </row>
    <row r="31" spans="1:20" s="3" customFormat="1" ht="12">
      <c r="A31" s="71" t="s">
        <v>243</v>
      </c>
      <c r="B31" s="13" t="s">
        <v>293</v>
      </c>
      <c r="C31" s="45" t="s">
        <v>642</v>
      </c>
      <c r="D31" s="80"/>
      <c r="E31" s="80"/>
      <c r="F31" s="80"/>
      <c r="G31" s="80"/>
      <c r="H31" s="80"/>
      <c r="I31" s="5">
        <v>0</v>
      </c>
      <c r="J31" s="5">
        <v>0</v>
      </c>
      <c r="K31" s="83">
        <f t="shared" si="9"/>
        <v>0</v>
      </c>
      <c r="L31" s="22">
        <f t="shared" si="8"/>
        <v>0</v>
      </c>
      <c r="M31" s="22"/>
      <c r="N31" s="8" t="s">
        <v>50</v>
      </c>
      <c r="O31" s="124"/>
      <c r="P31" s="75"/>
      <c r="Q31" s="120"/>
      <c r="R31" s="120"/>
      <c r="S31" s="136"/>
      <c r="T31" s="24"/>
    </row>
    <row r="32" spans="1:20" s="3" customFormat="1" ht="12">
      <c r="A32" s="71" t="s">
        <v>244</v>
      </c>
      <c r="B32" s="13" t="s">
        <v>170</v>
      </c>
      <c r="C32" s="45" t="s">
        <v>642</v>
      </c>
      <c r="D32" s="80"/>
      <c r="E32" s="80"/>
      <c r="F32" s="80"/>
      <c r="G32" s="80"/>
      <c r="H32" s="80"/>
      <c r="I32" s="80">
        <v>10000</v>
      </c>
      <c r="J32" s="80"/>
      <c r="K32" s="83">
        <f t="shared" si="9"/>
        <v>10000</v>
      </c>
      <c r="L32" s="22">
        <f t="shared" si="8"/>
        <v>10000</v>
      </c>
      <c r="M32" s="22"/>
      <c r="N32" s="8" t="s">
        <v>50</v>
      </c>
      <c r="O32" s="124"/>
      <c r="P32" s="75"/>
      <c r="Q32" s="120"/>
      <c r="R32" s="120"/>
      <c r="S32" s="136"/>
      <c r="T32" s="24"/>
    </row>
    <row r="33" spans="1:20" s="3" customFormat="1" ht="24">
      <c r="A33" s="71" t="s">
        <v>245</v>
      </c>
      <c r="B33" s="13" t="s">
        <v>14</v>
      </c>
      <c r="C33" s="45" t="s">
        <v>642</v>
      </c>
      <c r="D33" s="80"/>
      <c r="E33" s="80"/>
      <c r="F33" s="80"/>
      <c r="G33" s="5">
        <v>0</v>
      </c>
      <c r="H33" s="5">
        <v>0</v>
      </c>
      <c r="I33" s="80"/>
      <c r="J33" s="80"/>
      <c r="K33" s="83">
        <f t="shared" si="9"/>
        <v>0</v>
      </c>
      <c r="L33" s="22">
        <f t="shared" si="8"/>
        <v>0</v>
      </c>
      <c r="M33" s="22"/>
      <c r="N33" s="8" t="s">
        <v>50</v>
      </c>
      <c r="O33" s="124"/>
      <c r="P33" s="75"/>
      <c r="Q33" s="135"/>
      <c r="R33" s="135"/>
      <c r="S33" s="136"/>
      <c r="T33" s="24"/>
    </row>
    <row r="34" spans="1:20" s="3" customFormat="1" ht="12">
      <c r="A34" s="71" t="s">
        <v>246</v>
      </c>
      <c r="B34" s="13" t="s">
        <v>294</v>
      </c>
      <c r="C34" s="45" t="s">
        <v>642</v>
      </c>
      <c r="D34" s="80"/>
      <c r="E34" s="80"/>
      <c r="F34" s="80"/>
      <c r="G34" s="80"/>
      <c r="H34" s="80"/>
      <c r="I34" s="80"/>
      <c r="J34" s="83">
        <v>5000</v>
      </c>
      <c r="K34" s="83">
        <f t="shared" si="9"/>
        <v>5000</v>
      </c>
      <c r="L34" s="22">
        <f t="shared" si="8"/>
        <v>5000</v>
      </c>
      <c r="M34" s="22"/>
      <c r="N34" s="8" t="s">
        <v>50</v>
      </c>
      <c r="O34" s="124"/>
      <c r="P34" s="75"/>
      <c r="Q34" s="135"/>
      <c r="R34" s="135"/>
      <c r="S34" s="136"/>
      <c r="T34" s="24"/>
    </row>
    <row r="35" spans="1:20" s="3" customFormat="1" ht="12">
      <c r="A35" s="71" t="s">
        <v>247</v>
      </c>
      <c r="B35" s="13" t="s">
        <v>295</v>
      </c>
      <c r="C35" s="45" t="s">
        <v>642</v>
      </c>
      <c r="D35" s="80"/>
      <c r="E35" s="80"/>
      <c r="F35" s="80">
        <v>2000</v>
      </c>
      <c r="G35" s="5">
        <v>0</v>
      </c>
      <c r="H35" s="5">
        <v>0</v>
      </c>
      <c r="I35" s="80"/>
      <c r="J35" s="80"/>
      <c r="K35" s="83">
        <f t="shared" si="9"/>
        <v>2000</v>
      </c>
      <c r="L35" s="22">
        <f t="shared" si="8"/>
        <v>2000</v>
      </c>
      <c r="M35" s="22"/>
      <c r="N35" s="8" t="s">
        <v>50</v>
      </c>
      <c r="O35" s="124"/>
      <c r="P35" s="75"/>
      <c r="Q35" s="120"/>
      <c r="R35" s="120"/>
      <c r="S35" s="136"/>
      <c r="T35" s="24"/>
    </row>
    <row r="36" spans="1:19" ht="24">
      <c r="A36" s="72" t="s">
        <v>248</v>
      </c>
      <c r="B36" s="12" t="s">
        <v>220</v>
      </c>
      <c r="C36" s="43"/>
      <c r="D36" s="79">
        <f aca="true" t="shared" si="10" ref="D36:J36">D37+D38</f>
        <v>58000</v>
      </c>
      <c r="E36" s="79">
        <f t="shared" si="10"/>
        <v>50000</v>
      </c>
      <c r="F36" s="79">
        <f t="shared" si="10"/>
        <v>70000</v>
      </c>
      <c r="G36" s="79">
        <f t="shared" si="10"/>
        <v>35000</v>
      </c>
      <c r="H36" s="79">
        <f t="shared" si="10"/>
        <v>5000</v>
      </c>
      <c r="I36" s="79">
        <f t="shared" si="10"/>
        <v>25000</v>
      </c>
      <c r="J36" s="79">
        <f t="shared" si="10"/>
        <v>25000</v>
      </c>
      <c r="K36" s="171">
        <f>SUM(D36:J36)</f>
        <v>268000</v>
      </c>
      <c r="L36" s="57">
        <f t="shared" si="8"/>
        <v>199000</v>
      </c>
      <c r="M36" s="79">
        <f>M37+M38</f>
        <v>69000</v>
      </c>
      <c r="N36" s="8"/>
      <c r="O36" s="128"/>
      <c r="P36" s="119"/>
      <c r="Q36" s="122"/>
      <c r="R36" s="122"/>
      <c r="S36" s="123"/>
    </row>
    <row r="37" spans="1:20" s="3" customFormat="1" ht="12">
      <c r="A37" s="71" t="s">
        <v>249</v>
      </c>
      <c r="B37" s="17" t="s">
        <v>75</v>
      </c>
      <c r="C37" s="45" t="s">
        <v>642</v>
      </c>
      <c r="D37" s="80">
        <v>5000</v>
      </c>
      <c r="E37" s="80">
        <v>5000</v>
      </c>
      <c r="F37" s="80">
        <v>5000</v>
      </c>
      <c r="G37" s="80">
        <v>5000</v>
      </c>
      <c r="H37" s="80">
        <v>5000</v>
      </c>
      <c r="I37" s="80">
        <v>5000</v>
      </c>
      <c r="J37" s="80">
        <v>5000</v>
      </c>
      <c r="K37" s="83">
        <f aca="true" t="shared" si="11" ref="K37:K48">SUM(D37:J37)</f>
        <v>35000</v>
      </c>
      <c r="L37" s="22">
        <f t="shared" si="8"/>
        <v>35000</v>
      </c>
      <c r="M37" s="22"/>
      <c r="N37" s="8" t="s">
        <v>50</v>
      </c>
      <c r="O37" s="124"/>
      <c r="P37" s="75"/>
      <c r="Q37" s="122"/>
      <c r="R37" s="122"/>
      <c r="S37" s="125"/>
      <c r="T37" s="24"/>
    </row>
    <row r="38" spans="1:20" s="39" customFormat="1" ht="12">
      <c r="A38" s="71" t="s">
        <v>250</v>
      </c>
      <c r="B38" s="17" t="s">
        <v>158</v>
      </c>
      <c r="C38" s="45" t="s">
        <v>642</v>
      </c>
      <c r="D38" s="84">
        <f aca="true" t="shared" si="12" ref="D38:J38">SUM(D39:D48)</f>
        <v>53000</v>
      </c>
      <c r="E38" s="84">
        <f t="shared" si="12"/>
        <v>45000</v>
      </c>
      <c r="F38" s="84">
        <f t="shared" si="12"/>
        <v>65000</v>
      </c>
      <c r="G38" s="84">
        <f t="shared" si="12"/>
        <v>30000</v>
      </c>
      <c r="H38" s="84">
        <f t="shared" si="12"/>
        <v>0</v>
      </c>
      <c r="I38" s="84">
        <f t="shared" si="12"/>
        <v>20000</v>
      </c>
      <c r="J38" s="84">
        <f t="shared" si="12"/>
        <v>20000</v>
      </c>
      <c r="K38" s="79">
        <f>SUM(D38:J38)</f>
        <v>233000</v>
      </c>
      <c r="L38" s="57">
        <f t="shared" si="8"/>
        <v>164000</v>
      </c>
      <c r="M38" s="172">
        <f>SUM(M39:M48)</f>
        <v>69000</v>
      </c>
      <c r="N38" s="8"/>
      <c r="O38" s="124"/>
      <c r="P38" s="126"/>
      <c r="Q38" s="122"/>
      <c r="R38" s="122"/>
      <c r="S38" s="125"/>
      <c r="T38" s="38"/>
    </row>
    <row r="39" spans="1:20" s="3" customFormat="1" ht="12">
      <c r="A39" s="71" t="s">
        <v>251</v>
      </c>
      <c r="B39" s="13" t="s">
        <v>77</v>
      </c>
      <c r="C39" s="45" t="s">
        <v>642</v>
      </c>
      <c r="D39" s="80">
        <v>2000</v>
      </c>
      <c r="E39" s="80">
        <v>20000</v>
      </c>
      <c r="F39" s="80">
        <v>30000</v>
      </c>
      <c r="G39" s="83">
        <v>30000</v>
      </c>
      <c r="H39" s="83">
        <v>0</v>
      </c>
      <c r="I39" s="80"/>
      <c r="J39" s="80"/>
      <c r="K39" s="83">
        <f t="shared" si="11"/>
        <v>82000</v>
      </c>
      <c r="L39" s="22">
        <f t="shared" si="8"/>
        <v>32000</v>
      </c>
      <c r="M39" s="22">
        <v>50000</v>
      </c>
      <c r="N39" s="8" t="s">
        <v>50</v>
      </c>
      <c r="O39" s="124"/>
      <c r="P39" s="75"/>
      <c r="Q39" s="120"/>
      <c r="R39" s="120"/>
      <c r="S39" s="136"/>
      <c r="T39" s="24"/>
    </row>
    <row r="40" spans="1:20" s="3" customFormat="1" ht="12">
      <c r="A40" s="71" t="s">
        <v>252</v>
      </c>
      <c r="B40" s="13" t="s">
        <v>78</v>
      </c>
      <c r="C40" s="45" t="s">
        <v>642</v>
      </c>
      <c r="D40" s="80"/>
      <c r="E40" s="80">
        <v>5000</v>
      </c>
      <c r="F40" s="80"/>
      <c r="G40" s="80"/>
      <c r="H40" s="80"/>
      <c r="I40" s="5">
        <v>20000</v>
      </c>
      <c r="J40" s="80"/>
      <c r="K40" s="83">
        <f t="shared" si="11"/>
        <v>25000</v>
      </c>
      <c r="L40" s="22">
        <f t="shared" si="8"/>
        <v>21000</v>
      </c>
      <c r="M40" s="22">
        <v>4000</v>
      </c>
      <c r="N40" s="8" t="s">
        <v>50</v>
      </c>
      <c r="O40" s="124"/>
      <c r="P40" s="75"/>
      <c r="Q40" s="120"/>
      <c r="R40" s="120"/>
      <c r="S40" s="136"/>
      <c r="T40" s="24"/>
    </row>
    <row r="41" spans="1:20" s="3" customFormat="1" ht="12">
      <c r="A41" s="71" t="s">
        <v>253</v>
      </c>
      <c r="B41" s="13" t="s">
        <v>32</v>
      </c>
      <c r="C41" s="45" t="s">
        <v>642</v>
      </c>
      <c r="D41" s="80">
        <v>3000</v>
      </c>
      <c r="E41" s="80"/>
      <c r="F41" s="80"/>
      <c r="G41" s="80"/>
      <c r="H41" s="80"/>
      <c r="I41" s="80"/>
      <c r="J41" s="80"/>
      <c r="K41" s="83">
        <f t="shared" si="11"/>
        <v>3000</v>
      </c>
      <c r="L41" s="22">
        <f t="shared" si="8"/>
        <v>3000</v>
      </c>
      <c r="M41" s="22"/>
      <c r="N41" s="8" t="s">
        <v>50</v>
      </c>
      <c r="O41" s="124"/>
      <c r="P41" s="75"/>
      <c r="Q41" s="135"/>
      <c r="R41" s="135"/>
      <c r="S41" s="136"/>
      <c r="T41" s="24"/>
    </row>
    <row r="42" spans="1:20" s="3" customFormat="1" ht="12">
      <c r="A42" s="71" t="s">
        <v>254</v>
      </c>
      <c r="B42" s="13" t="s">
        <v>33</v>
      </c>
      <c r="C42" s="45" t="s">
        <v>642</v>
      </c>
      <c r="D42" s="80">
        <v>12000</v>
      </c>
      <c r="E42" s="80"/>
      <c r="F42" s="80"/>
      <c r="G42" s="80"/>
      <c r="H42" s="80"/>
      <c r="I42" s="80"/>
      <c r="J42" s="80"/>
      <c r="K42" s="83">
        <f t="shared" si="11"/>
        <v>12000</v>
      </c>
      <c r="L42" s="22">
        <f t="shared" si="8"/>
        <v>12000</v>
      </c>
      <c r="M42" s="22"/>
      <c r="N42" s="8" t="s">
        <v>50</v>
      </c>
      <c r="O42" s="124"/>
      <c r="P42" s="75"/>
      <c r="Q42" s="135"/>
      <c r="R42" s="135"/>
      <c r="S42" s="136"/>
      <c r="T42" s="24"/>
    </row>
    <row r="43" spans="1:19" ht="12">
      <c r="A43" s="71" t="s">
        <v>255</v>
      </c>
      <c r="B43" s="13" t="s">
        <v>34</v>
      </c>
      <c r="C43" s="45" t="s">
        <v>642</v>
      </c>
      <c r="D43" s="80">
        <v>10000</v>
      </c>
      <c r="E43" s="80"/>
      <c r="F43" s="80"/>
      <c r="G43" s="80"/>
      <c r="H43" s="80"/>
      <c r="I43" s="80"/>
      <c r="J43" s="80"/>
      <c r="K43" s="83">
        <f t="shared" si="11"/>
        <v>10000</v>
      </c>
      <c r="L43" s="22">
        <f t="shared" si="8"/>
        <v>10000</v>
      </c>
      <c r="M43" s="22"/>
      <c r="N43" s="8" t="s">
        <v>50</v>
      </c>
      <c r="O43" s="139"/>
      <c r="P43" s="75"/>
      <c r="Q43" s="140"/>
      <c r="R43" s="140"/>
      <c r="S43" s="136"/>
    </row>
    <row r="44" spans="1:19" ht="12">
      <c r="A44" s="71" t="s">
        <v>256</v>
      </c>
      <c r="B44" s="13" t="s">
        <v>296</v>
      </c>
      <c r="C44" s="45" t="s">
        <v>642</v>
      </c>
      <c r="D44" s="80">
        <v>2000</v>
      </c>
      <c r="E44" s="80">
        <v>10000</v>
      </c>
      <c r="F44" s="80">
        <v>10000</v>
      </c>
      <c r="G44" s="80"/>
      <c r="H44" s="80"/>
      <c r="I44" s="80"/>
      <c r="J44" s="80"/>
      <c r="K44" s="83">
        <f t="shared" si="11"/>
        <v>22000</v>
      </c>
      <c r="L44" s="22">
        <f t="shared" si="8"/>
        <v>7000</v>
      </c>
      <c r="M44" s="22">
        <v>15000</v>
      </c>
      <c r="N44" s="8" t="s">
        <v>50</v>
      </c>
      <c r="O44" s="124"/>
      <c r="P44" s="75"/>
      <c r="Q44" s="120"/>
      <c r="R44" s="120"/>
      <c r="S44" s="136"/>
    </row>
    <row r="45" spans="1:19" ht="12">
      <c r="A45" s="71" t="s">
        <v>257</v>
      </c>
      <c r="B45" s="13" t="s">
        <v>35</v>
      </c>
      <c r="C45" s="45" t="s">
        <v>642</v>
      </c>
      <c r="D45" s="80"/>
      <c r="E45" s="80">
        <v>10000</v>
      </c>
      <c r="F45" s="80">
        <v>10000</v>
      </c>
      <c r="G45" s="80"/>
      <c r="H45" s="80"/>
      <c r="I45" s="80"/>
      <c r="J45" s="80"/>
      <c r="K45" s="83">
        <f t="shared" si="11"/>
        <v>20000</v>
      </c>
      <c r="L45" s="22">
        <f t="shared" si="8"/>
        <v>20000</v>
      </c>
      <c r="M45" s="22"/>
      <c r="N45" s="8" t="s">
        <v>50</v>
      </c>
      <c r="O45" s="124"/>
      <c r="P45" s="75"/>
      <c r="Q45" s="120"/>
      <c r="R45" s="120"/>
      <c r="S45" s="136"/>
    </row>
    <row r="46" spans="1:19" ht="12">
      <c r="A46" s="71" t="s">
        <v>258</v>
      </c>
      <c r="B46" s="13" t="s">
        <v>36</v>
      </c>
      <c r="C46" s="45" t="s">
        <v>642</v>
      </c>
      <c r="D46" s="80"/>
      <c r="E46" s="80"/>
      <c r="F46" s="80">
        <v>15000</v>
      </c>
      <c r="G46" s="80"/>
      <c r="H46" s="80"/>
      <c r="I46" s="80"/>
      <c r="J46" s="80"/>
      <c r="K46" s="83">
        <f t="shared" si="11"/>
        <v>15000</v>
      </c>
      <c r="L46" s="22">
        <f t="shared" si="8"/>
        <v>15000</v>
      </c>
      <c r="M46" s="22"/>
      <c r="N46" s="8" t="s">
        <v>50</v>
      </c>
      <c r="O46" s="124"/>
      <c r="P46" s="75"/>
      <c r="Q46" s="120"/>
      <c r="R46" s="120"/>
      <c r="S46" s="136"/>
    </row>
    <row r="47" spans="1:19" ht="14.25" customHeight="1">
      <c r="A47" s="71" t="s">
        <v>259</v>
      </c>
      <c r="B47" s="13" t="s">
        <v>76</v>
      </c>
      <c r="C47" s="45" t="s">
        <v>642</v>
      </c>
      <c r="D47" s="80">
        <v>24000</v>
      </c>
      <c r="E47" s="80"/>
      <c r="F47" s="80"/>
      <c r="G47" s="80"/>
      <c r="H47" s="80"/>
      <c r="I47" s="80"/>
      <c r="J47" s="80"/>
      <c r="K47" s="83">
        <f t="shared" si="11"/>
        <v>24000</v>
      </c>
      <c r="L47" s="22">
        <f t="shared" si="8"/>
        <v>24000</v>
      </c>
      <c r="M47" s="22"/>
      <c r="N47" s="8" t="s">
        <v>50</v>
      </c>
      <c r="O47" s="139"/>
      <c r="P47" s="75"/>
      <c r="Q47" s="141"/>
      <c r="R47" s="141"/>
      <c r="S47" s="136"/>
    </row>
    <row r="48" spans="1:19" ht="14.25" customHeight="1">
      <c r="A48" s="71" t="s">
        <v>297</v>
      </c>
      <c r="B48" s="13" t="s">
        <v>298</v>
      </c>
      <c r="C48" s="45" t="s">
        <v>642</v>
      </c>
      <c r="D48" s="80"/>
      <c r="E48" s="80"/>
      <c r="F48" s="80"/>
      <c r="G48" s="80"/>
      <c r="H48" s="80"/>
      <c r="I48" s="80"/>
      <c r="J48" s="80">
        <v>20000</v>
      </c>
      <c r="K48" s="83">
        <f t="shared" si="11"/>
        <v>20000</v>
      </c>
      <c r="L48" s="22">
        <f t="shared" si="8"/>
        <v>20000</v>
      </c>
      <c r="M48" s="22"/>
      <c r="N48" s="8" t="s">
        <v>50</v>
      </c>
      <c r="O48" s="139"/>
      <c r="P48" s="75"/>
      <c r="Q48" s="141"/>
      <c r="R48" s="141"/>
      <c r="S48" s="136"/>
    </row>
    <row r="49" spans="1:19" ht="48">
      <c r="A49" s="72" t="s">
        <v>260</v>
      </c>
      <c r="B49" s="12" t="s">
        <v>299</v>
      </c>
      <c r="C49" s="43"/>
      <c r="D49" s="79">
        <f>SUM(D50:D61)</f>
        <v>59000</v>
      </c>
      <c r="E49" s="79">
        <f aca="true" t="shared" si="13" ref="E49:J49">SUM(E50:E61)</f>
        <v>67000</v>
      </c>
      <c r="F49" s="79">
        <f t="shared" si="13"/>
        <v>70500</v>
      </c>
      <c r="G49" s="79">
        <f t="shared" si="13"/>
        <v>66500</v>
      </c>
      <c r="H49" s="79">
        <f t="shared" si="13"/>
        <v>59500</v>
      </c>
      <c r="I49" s="79">
        <f t="shared" si="13"/>
        <v>59500</v>
      </c>
      <c r="J49" s="79">
        <f t="shared" si="13"/>
        <v>54500</v>
      </c>
      <c r="K49" s="171">
        <f>SUM(D49:J49)</f>
        <v>436500</v>
      </c>
      <c r="L49" s="57">
        <f t="shared" si="8"/>
        <v>405000</v>
      </c>
      <c r="M49" s="79">
        <f>SUM(M50:M61)</f>
        <v>31500</v>
      </c>
      <c r="N49" s="8"/>
      <c r="O49" s="128"/>
      <c r="P49" s="119"/>
      <c r="Q49" s="122"/>
      <c r="R49" s="122"/>
      <c r="S49" s="123"/>
    </row>
    <row r="50" spans="1:19" ht="16.5" customHeight="1">
      <c r="A50" s="71" t="s">
        <v>261</v>
      </c>
      <c r="B50" s="17" t="s">
        <v>300</v>
      </c>
      <c r="C50" s="45" t="s">
        <v>642</v>
      </c>
      <c r="D50" s="80">
        <v>20000</v>
      </c>
      <c r="E50" s="80">
        <v>20000</v>
      </c>
      <c r="F50" s="80">
        <v>20000</v>
      </c>
      <c r="G50" s="80">
        <v>20000</v>
      </c>
      <c r="H50" s="80">
        <v>20000</v>
      </c>
      <c r="I50" s="80">
        <v>20000</v>
      </c>
      <c r="J50" s="80">
        <v>20000</v>
      </c>
      <c r="K50" s="83">
        <f>SUM(D50:J50)</f>
        <v>140000</v>
      </c>
      <c r="L50" s="22">
        <f t="shared" si="8"/>
        <v>140000</v>
      </c>
      <c r="M50" s="22"/>
      <c r="N50" s="7" t="s">
        <v>50</v>
      </c>
      <c r="O50" s="124"/>
      <c r="P50" s="75"/>
      <c r="Q50" s="122"/>
      <c r="R50" s="122"/>
      <c r="S50" s="136"/>
    </row>
    <row r="51" spans="1:19" ht="17.25" customHeight="1">
      <c r="A51" s="71" t="s">
        <v>262</v>
      </c>
      <c r="B51" s="17" t="s">
        <v>51</v>
      </c>
      <c r="C51" s="45" t="s">
        <v>642</v>
      </c>
      <c r="D51" s="80">
        <v>15000</v>
      </c>
      <c r="E51" s="80">
        <v>15000</v>
      </c>
      <c r="F51" s="80">
        <v>15000</v>
      </c>
      <c r="G51" s="80">
        <v>15000</v>
      </c>
      <c r="H51" s="80">
        <v>15000</v>
      </c>
      <c r="I51" s="80">
        <v>15000</v>
      </c>
      <c r="J51" s="80">
        <v>15000</v>
      </c>
      <c r="K51" s="83">
        <f aca="true" t="shared" si="14" ref="K51:K61">SUM(D51:J51)</f>
        <v>105000</v>
      </c>
      <c r="L51" s="22">
        <f t="shared" si="8"/>
        <v>105000</v>
      </c>
      <c r="M51" s="22"/>
      <c r="N51" s="7" t="s">
        <v>50</v>
      </c>
      <c r="O51" s="124"/>
      <c r="P51" s="75"/>
      <c r="Q51" s="134"/>
      <c r="R51" s="134"/>
      <c r="S51" s="136"/>
    </row>
    <row r="52" spans="1:19" ht="12">
      <c r="A52" s="71" t="s">
        <v>263</v>
      </c>
      <c r="B52" s="17" t="s">
        <v>301</v>
      </c>
      <c r="C52" s="45" t="s">
        <v>642</v>
      </c>
      <c r="D52" s="80">
        <v>6000</v>
      </c>
      <c r="E52" s="80">
        <v>10000</v>
      </c>
      <c r="F52" s="80">
        <v>10000</v>
      </c>
      <c r="G52" s="80">
        <v>10000</v>
      </c>
      <c r="H52" s="80">
        <v>10000</v>
      </c>
      <c r="I52" s="80">
        <v>10000</v>
      </c>
      <c r="J52" s="80">
        <v>10000</v>
      </c>
      <c r="K52" s="83">
        <f t="shared" si="14"/>
        <v>66000</v>
      </c>
      <c r="L52" s="22">
        <f t="shared" si="8"/>
        <v>46000</v>
      </c>
      <c r="M52" s="22">
        <v>20000</v>
      </c>
      <c r="N52" s="7" t="s">
        <v>50</v>
      </c>
      <c r="O52" s="124"/>
      <c r="P52" s="75"/>
      <c r="Q52" s="134"/>
      <c r="R52" s="134"/>
      <c r="S52" s="136"/>
    </row>
    <row r="53" spans="1:19" ht="12">
      <c r="A53" s="71" t="s">
        <v>264</v>
      </c>
      <c r="B53" s="90" t="s">
        <v>302</v>
      </c>
      <c r="C53" s="91" t="s">
        <v>634</v>
      </c>
      <c r="D53" s="80">
        <v>2000</v>
      </c>
      <c r="E53" s="80">
        <v>2000</v>
      </c>
      <c r="F53" s="80">
        <v>2000</v>
      </c>
      <c r="G53" s="80">
        <v>2000</v>
      </c>
      <c r="H53" s="80">
        <v>2000</v>
      </c>
      <c r="I53" s="80">
        <v>2000</v>
      </c>
      <c r="J53" s="80">
        <v>2000</v>
      </c>
      <c r="K53" s="83">
        <f>SUM(D53:J53)</f>
        <v>14000</v>
      </c>
      <c r="L53" s="22">
        <f>K53-M53</f>
        <v>12500</v>
      </c>
      <c r="M53" s="22">
        <v>1500</v>
      </c>
      <c r="N53" s="7" t="s">
        <v>50</v>
      </c>
      <c r="O53" s="142"/>
      <c r="P53" s="75"/>
      <c r="Q53" s="138"/>
      <c r="R53" s="138"/>
      <c r="S53" s="143"/>
    </row>
    <row r="54" spans="1:19" ht="24">
      <c r="A54" s="71" t="s">
        <v>265</v>
      </c>
      <c r="B54" s="17" t="s">
        <v>303</v>
      </c>
      <c r="C54" s="45" t="s">
        <v>642</v>
      </c>
      <c r="D54" s="80"/>
      <c r="E54" s="80">
        <v>500</v>
      </c>
      <c r="F54" s="80">
        <v>3000</v>
      </c>
      <c r="G54" s="5">
        <v>0</v>
      </c>
      <c r="H54" s="80"/>
      <c r="I54" s="80"/>
      <c r="J54" s="80"/>
      <c r="K54" s="83">
        <f t="shared" si="14"/>
        <v>3500</v>
      </c>
      <c r="L54" s="22">
        <f t="shared" si="8"/>
        <v>3500</v>
      </c>
      <c r="M54" s="22"/>
      <c r="N54" s="7" t="s">
        <v>50</v>
      </c>
      <c r="O54" s="124"/>
      <c r="P54" s="75"/>
      <c r="Q54" s="122"/>
      <c r="R54" s="122"/>
      <c r="S54" s="136"/>
    </row>
    <row r="55" spans="1:19" ht="24">
      <c r="A55" s="71" t="s">
        <v>266</v>
      </c>
      <c r="B55" s="17" t="s">
        <v>304</v>
      </c>
      <c r="C55" s="45" t="s">
        <v>642</v>
      </c>
      <c r="D55" s="80">
        <v>2500</v>
      </c>
      <c r="E55" s="80">
        <v>2500</v>
      </c>
      <c r="F55" s="80">
        <v>2500</v>
      </c>
      <c r="G55" s="80">
        <v>2500</v>
      </c>
      <c r="H55" s="80">
        <v>2500</v>
      </c>
      <c r="I55" s="80">
        <v>2500</v>
      </c>
      <c r="J55" s="80">
        <v>2500</v>
      </c>
      <c r="K55" s="83">
        <f t="shared" si="14"/>
        <v>17500</v>
      </c>
      <c r="L55" s="22">
        <f t="shared" si="8"/>
        <v>17500</v>
      </c>
      <c r="M55" s="22"/>
      <c r="N55" s="7" t="s">
        <v>50</v>
      </c>
      <c r="O55" s="124"/>
      <c r="P55" s="75"/>
      <c r="Q55" s="122"/>
      <c r="R55" s="122"/>
      <c r="S55" s="136"/>
    </row>
    <row r="56" spans="1:19" ht="24">
      <c r="A56" s="71" t="s">
        <v>267</v>
      </c>
      <c r="B56" s="17" t="s">
        <v>305</v>
      </c>
      <c r="C56" s="45" t="s">
        <v>642</v>
      </c>
      <c r="D56" s="80">
        <v>3000</v>
      </c>
      <c r="E56" s="80">
        <v>3000</v>
      </c>
      <c r="F56" s="80">
        <v>3000</v>
      </c>
      <c r="G56" s="83">
        <v>3000</v>
      </c>
      <c r="H56" s="80">
        <v>3000</v>
      </c>
      <c r="I56" s="83">
        <v>3000</v>
      </c>
      <c r="J56" s="80">
        <v>3000</v>
      </c>
      <c r="K56" s="83">
        <f t="shared" si="14"/>
        <v>21000</v>
      </c>
      <c r="L56" s="22">
        <f t="shared" si="8"/>
        <v>21000</v>
      </c>
      <c r="M56" s="22"/>
      <c r="N56" s="7" t="s">
        <v>50</v>
      </c>
      <c r="O56" s="124"/>
      <c r="P56" s="75"/>
      <c r="Q56" s="122"/>
      <c r="R56" s="122"/>
      <c r="S56" s="136"/>
    </row>
    <row r="57" spans="1:19" ht="36">
      <c r="A57" s="71" t="s">
        <v>268</v>
      </c>
      <c r="B57" s="17" t="s">
        <v>374</v>
      </c>
      <c r="C57" s="45" t="s">
        <v>642</v>
      </c>
      <c r="D57" s="80">
        <v>3000</v>
      </c>
      <c r="E57" s="80">
        <v>3000</v>
      </c>
      <c r="F57" s="80">
        <v>3000</v>
      </c>
      <c r="G57" s="80">
        <v>1000</v>
      </c>
      <c r="H57" s="80">
        <v>1000</v>
      </c>
      <c r="I57" s="80">
        <v>1000</v>
      </c>
      <c r="J57" s="80">
        <v>1000</v>
      </c>
      <c r="K57" s="83">
        <f t="shared" si="14"/>
        <v>13000</v>
      </c>
      <c r="L57" s="22">
        <f t="shared" si="8"/>
        <v>13000</v>
      </c>
      <c r="M57" s="22"/>
      <c r="N57" s="7" t="s">
        <v>50</v>
      </c>
      <c r="O57" s="124"/>
      <c r="P57" s="75"/>
      <c r="Q57" s="122"/>
      <c r="R57" s="122"/>
      <c r="S57" s="136"/>
    </row>
    <row r="58" spans="1:20" s="3" customFormat="1" ht="36">
      <c r="A58" s="71" t="s">
        <v>269</v>
      </c>
      <c r="B58" s="17" t="s">
        <v>22</v>
      </c>
      <c r="C58" s="45" t="s">
        <v>642</v>
      </c>
      <c r="D58" s="80"/>
      <c r="E58" s="80"/>
      <c r="F58" s="80"/>
      <c r="G58" s="80"/>
      <c r="H58" s="80">
        <v>5000</v>
      </c>
      <c r="I58" s="80">
        <v>5000</v>
      </c>
      <c r="J58" s="80"/>
      <c r="K58" s="83">
        <f t="shared" si="14"/>
        <v>10000</v>
      </c>
      <c r="L58" s="22">
        <f t="shared" si="8"/>
        <v>10000</v>
      </c>
      <c r="M58" s="22"/>
      <c r="N58" s="7" t="s">
        <v>50</v>
      </c>
      <c r="O58" s="124"/>
      <c r="P58" s="75"/>
      <c r="Q58" s="122"/>
      <c r="R58" s="122"/>
      <c r="S58" s="136"/>
      <c r="T58" s="24"/>
    </row>
    <row r="59" spans="1:20" s="3" customFormat="1" ht="36">
      <c r="A59" s="71" t="s">
        <v>270</v>
      </c>
      <c r="B59" s="13" t="s">
        <v>375</v>
      </c>
      <c r="C59" s="45" t="s">
        <v>640</v>
      </c>
      <c r="D59" s="80">
        <v>5000</v>
      </c>
      <c r="E59" s="80">
        <v>5000</v>
      </c>
      <c r="F59" s="80">
        <v>5000</v>
      </c>
      <c r="G59" s="80"/>
      <c r="H59" s="80"/>
      <c r="I59" s="80"/>
      <c r="J59" s="80"/>
      <c r="K59" s="83">
        <f t="shared" si="14"/>
        <v>15000</v>
      </c>
      <c r="L59" s="22">
        <f t="shared" si="8"/>
        <v>15000</v>
      </c>
      <c r="M59" s="22"/>
      <c r="N59" s="8" t="s">
        <v>50</v>
      </c>
      <c r="O59" s="124"/>
      <c r="P59" s="75"/>
      <c r="Q59" s="120"/>
      <c r="R59" s="120"/>
      <c r="S59" s="136"/>
      <c r="T59" s="24"/>
    </row>
    <row r="60" spans="1:20" s="3" customFormat="1" ht="24">
      <c r="A60" s="71" t="s">
        <v>271</v>
      </c>
      <c r="B60" s="17" t="s">
        <v>376</v>
      </c>
      <c r="C60" s="45" t="s">
        <v>642</v>
      </c>
      <c r="D60" s="80">
        <v>1500</v>
      </c>
      <c r="E60" s="80">
        <v>5000</v>
      </c>
      <c r="F60" s="80">
        <v>6000</v>
      </c>
      <c r="G60" s="5">
        <v>12000</v>
      </c>
      <c r="H60" s="80"/>
      <c r="I60" s="80"/>
      <c r="J60" s="80"/>
      <c r="K60" s="83">
        <f t="shared" si="14"/>
        <v>24500</v>
      </c>
      <c r="L60" s="22">
        <f t="shared" si="8"/>
        <v>14500</v>
      </c>
      <c r="M60" s="56">
        <v>10000</v>
      </c>
      <c r="N60" s="7" t="s">
        <v>50</v>
      </c>
      <c r="O60" s="124"/>
      <c r="P60" s="75"/>
      <c r="Q60" s="122"/>
      <c r="R60" s="122"/>
      <c r="S60" s="136"/>
      <c r="T60" s="24"/>
    </row>
    <row r="61" spans="1:20" s="3" customFormat="1" ht="12">
      <c r="A61" s="71" t="s">
        <v>272</v>
      </c>
      <c r="B61" s="17" t="s">
        <v>377</v>
      </c>
      <c r="C61" s="45" t="s">
        <v>642</v>
      </c>
      <c r="D61" s="80">
        <v>1000</v>
      </c>
      <c r="E61" s="80">
        <v>1000</v>
      </c>
      <c r="F61" s="80">
        <v>1000</v>
      </c>
      <c r="G61" s="80">
        <v>1000</v>
      </c>
      <c r="H61" s="80">
        <v>1000</v>
      </c>
      <c r="I61" s="80">
        <v>1000</v>
      </c>
      <c r="J61" s="80">
        <v>1000</v>
      </c>
      <c r="K61" s="83">
        <f t="shared" si="14"/>
        <v>7000</v>
      </c>
      <c r="L61" s="22">
        <f t="shared" si="8"/>
        <v>7000</v>
      </c>
      <c r="M61" s="22"/>
      <c r="N61" s="7" t="s">
        <v>50</v>
      </c>
      <c r="O61" s="124"/>
      <c r="P61" s="75"/>
      <c r="Q61" s="122"/>
      <c r="R61" s="122"/>
      <c r="S61" s="136"/>
      <c r="T61" s="24"/>
    </row>
    <row r="62" spans="1:19" ht="12">
      <c r="A62" s="72" t="s">
        <v>273</v>
      </c>
      <c r="B62" s="12" t="s">
        <v>52</v>
      </c>
      <c r="C62" s="43"/>
      <c r="D62" s="79">
        <f aca="true" t="shared" si="15" ref="D62:J62">SUM(D63:D70)</f>
        <v>44950</v>
      </c>
      <c r="E62" s="79">
        <f t="shared" si="15"/>
        <v>48850</v>
      </c>
      <c r="F62" s="79">
        <f t="shared" si="15"/>
        <v>50950</v>
      </c>
      <c r="G62" s="79">
        <f t="shared" si="15"/>
        <v>43900</v>
      </c>
      <c r="H62" s="79">
        <f t="shared" si="15"/>
        <v>46150</v>
      </c>
      <c r="I62" s="79">
        <f t="shared" si="15"/>
        <v>48200</v>
      </c>
      <c r="J62" s="79">
        <f t="shared" si="15"/>
        <v>51250</v>
      </c>
      <c r="K62" s="171">
        <f>SUM(D62:J62)</f>
        <v>334250</v>
      </c>
      <c r="L62" s="57">
        <f t="shared" si="8"/>
        <v>323250</v>
      </c>
      <c r="M62" s="79">
        <f>SUM(M63:M70)</f>
        <v>11000</v>
      </c>
      <c r="N62" s="7"/>
      <c r="O62" s="128"/>
      <c r="P62" s="119"/>
      <c r="Q62" s="122"/>
      <c r="R62" s="122"/>
      <c r="S62" s="123"/>
    </row>
    <row r="63" spans="1:19" ht="12">
      <c r="A63" s="71" t="s">
        <v>274</v>
      </c>
      <c r="B63" s="17" t="s">
        <v>378</v>
      </c>
      <c r="C63" s="45" t="s">
        <v>642</v>
      </c>
      <c r="D63" s="80">
        <v>1500</v>
      </c>
      <c r="E63" s="80">
        <v>800</v>
      </c>
      <c r="F63" s="80">
        <v>800</v>
      </c>
      <c r="G63" s="80">
        <v>800</v>
      </c>
      <c r="H63" s="80">
        <v>800</v>
      </c>
      <c r="I63" s="80">
        <v>800</v>
      </c>
      <c r="J63" s="80">
        <v>800</v>
      </c>
      <c r="K63" s="83">
        <f>SUM(D63:J63)</f>
        <v>6300</v>
      </c>
      <c r="L63" s="22">
        <f t="shared" si="8"/>
        <v>6300</v>
      </c>
      <c r="M63" s="22"/>
      <c r="N63" s="7" t="s">
        <v>50</v>
      </c>
      <c r="O63" s="124"/>
      <c r="P63" s="126"/>
      <c r="Q63" s="122"/>
      <c r="R63" s="122"/>
      <c r="S63" s="136"/>
    </row>
    <row r="64" spans="1:19" ht="12">
      <c r="A64" s="71" t="s">
        <v>275</v>
      </c>
      <c r="B64" s="17" t="s">
        <v>75</v>
      </c>
      <c r="C64" s="45" t="s">
        <v>642</v>
      </c>
      <c r="D64" s="80">
        <v>150</v>
      </c>
      <c r="E64" s="80">
        <v>150</v>
      </c>
      <c r="F64" s="80">
        <v>150</v>
      </c>
      <c r="G64" s="80">
        <v>150</v>
      </c>
      <c r="H64" s="80">
        <v>150</v>
      </c>
      <c r="I64" s="80">
        <v>150</v>
      </c>
      <c r="J64" s="80">
        <v>150</v>
      </c>
      <c r="K64" s="83">
        <f aca="true" t="shared" si="16" ref="K64:K70">SUM(D64:J64)</f>
        <v>1050</v>
      </c>
      <c r="L64" s="22">
        <f t="shared" si="8"/>
        <v>1050</v>
      </c>
      <c r="M64" s="22"/>
      <c r="N64" s="7" t="s">
        <v>50</v>
      </c>
      <c r="O64" s="124"/>
      <c r="P64" s="75"/>
      <c r="Q64" s="122"/>
      <c r="R64" s="122"/>
      <c r="S64" s="136"/>
    </row>
    <row r="65" spans="1:20" s="3" customFormat="1" ht="12">
      <c r="A65" s="71" t="s">
        <v>276</v>
      </c>
      <c r="B65" s="17" t="s">
        <v>379</v>
      </c>
      <c r="C65" s="45" t="s">
        <v>642</v>
      </c>
      <c r="D65" s="80">
        <v>8800</v>
      </c>
      <c r="E65" s="80">
        <v>9350</v>
      </c>
      <c r="F65" s="80">
        <v>9900</v>
      </c>
      <c r="G65" s="5">
        <v>1500</v>
      </c>
      <c r="H65" s="5">
        <v>1500</v>
      </c>
      <c r="I65" s="5">
        <v>1500</v>
      </c>
      <c r="J65" s="5">
        <v>1500</v>
      </c>
      <c r="K65" s="83">
        <f t="shared" si="16"/>
        <v>34050</v>
      </c>
      <c r="L65" s="22">
        <f t="shared" si="8"/>
        <v>34050</v>
      </c>
      <c r="M65" s="22"/>
      <c r="N65" s="8" t="s">
        <v>50</v>
      </c>
      <c r="O65" s="124"/>
      <c r="P65" s="75"/>
      <c r="Q65" s="122"/>
      <c r="R65" s="122"/>
      <c r="S65" s="136"/>
      <c r="T65" s="24"/>
    </row>
    <row r="66" spans="1:19" ht="24">
      <c r="A66" s="71" t="s">
        <v>277</v>
      </c>
      <c r="B66" s="17" t="s">
        <v>160</v>
      </c>
      <c r="C66" s="45" t="s">
        <v>642</v>
      </c>
      <c r="D66" s="80">
        <v>1000</v>
      </c>
      <c r="E66" s="80">
        <v>1500</v>
      </c>
      <c r="F66" s="80">
        <v>1500</v>
      </c>
      <c r="G66" s="80">
        <v>1500</v>
      </c>
      <c r="H66" s="80">
        <v>2000</v>
      </c>
      <c r="I66" s="80">
        <v>2000</v>
      </c>
      <c r="J66" s="80">
        <v>2000</v>
      </c>
      <c r="K66" s="83">
        <f t="shared" si="16"/>
        <v>11500</v>
      </c>
      <c r="L66" s="22">
        <f t="shared" si="8"/>
        <v>11500</v>
      </c>
      <c r="M66" s="22"/>
      <c r="N66" s="7" t="s">
        <v>50</v>
      </c>
      <c r="O66" s="124"/>
      <c r="P66" s="126"/>
      <c r="Q66" s="134"/>
      <c r="R66" s="134"/>
      <c r="S66" s="136"/>
    </row>
    <row r="67" spans="1:19" ht="12">
      <c r="A67" s="71" t="s">
        <v>278</v>
      </c>
      <c r="B67" s="17" t="s">
        <v>161</v>
      </c>
      <c r="C67" s="45" t="s">
        <v>642</v>
      </c>
      <c r="D67" s="80">
        <v>1100</v>
      </c>
      <c r="E67" s="80">
        <v>1150</v>
      </c>
      <c r="F67" s="80">
        <v>1200</v>
      </c>
      <c r="G67" s="80">
        <v>1250</v>
      </c>
      <c r="H67" s="80">
        <v>1300</v>
      </c>
      <c r="I67" s="80">
        <v>1350</v>
      </c>
      <c r="J67" s="80">
        <v>1400</v>
      </c>
      <c r="K67" s="83">
        <f t="shared" si="16"/>
        <v>8750</v>
      </c>
      <c r="L67" s="22">
        <f t="shared" si="8"/>
        <v>8750</v>
      </c>
      <c r="M67" s="22"/>
      <c r="N67" s="7" t="s">
        <v>50</v>
      </c>
      <c r="O67" s="124"/>
      <c r="P67" s="126"/>
      <c r="Q67" s="134"/>
      <c r="R67" s="134"/>
      <c r="S67" s="136"/>
    </row>
    <row r="68" spans="1:20" s="3" customFormat="1" ht="12">
      <c r="A68" s="71" t="s">
        <v>279</v>
      </c>
      <c r="B68" s="17" t="s">
        <v>89</v>
      </c>
      <c r="C68" s="45" t="s">
        <v>642</v>
      </c>
      <c r="D68" s="80">
        <v>400</v>
      </c>
      <c r="E68" s="80">
        <v>400</v>
      </c>
      <c r="F68" s="80">
        <v>400</v>
      </c>
      <c r="G68" s="80">
        <v>400</v>
      </c>
      <c r="H68" s="80">
        <v>400</v>
      </c>
      <c r="I68" s="80">
        <v>400</v>
      </c>
      <c r="J68" s="80">
        <v>400</v>
      </c>
      <c r="K68" s="83">
        <f t="shared" si="16"/>
        <v>2800</v>
      </c>
      <c r="L68" s="22">
        <f t="shared" si="8"/>
        <v>2800</v>
      </c>
      <c r="M68" s="22"/>
      <c r="N68" s="7" t="s">
        <v>50</v>
      </c>
      <c r="O68" s="124"/>
      <c r="P68" s="75"/>
      <c r="Q68" s="122"/>
      <c r="R68" s="122"/>
      <c r="S68" s="136"/>
      <c r="T68" s="24"/>
    </row>
    <row r="69" spans="1:20" s="3" customFormat="1" ht="24">
      <c r="A69" s="71" t="s">
        <v>280</v>
      </c>
      <c r="B69" s="17" t="s">
        <v>380</v>
      </c>
      <c r="C69" s="45" t="s">
        <v>642</v>
      </c>
      <c r="D69" s="80">
        <v>3000</v>
      </c>
      <c r="E69" s="80">
        <v>5000</v>
      </c>
      <c r="F69" s="80">
        <v>5000</v>
      </c>
      <c r="G69" s="80">
        <v>5000</v>
      </c>
      <c r="H69" s="80">
        <v>5000</v>
      </c>
      <c r="I69" s="80">
        <v>5000</v>
      </c>
      <c r="J69" s="80">
        <v>5000</v>
      </c>
      <c r="K69" s="83">
        <f t="shared" si="16"/>
        <v>33000</v>
      </c>
      <c r="L69" s="22">
        <f t="shared" si="8"/>
        <v>22000</v>
      </c>
      <c r="M69" s="22">
        <v>11000</v>
      </c>
      <c r="N69" s="8" t="s">
        <v>50</v>
      </c>
      <c r="O69" s="124"/>
      <c r="P69" s="75"/>
      <c r="Q69" s="122"/>
      <c r="R69" s="122"/>
      <c r="S69" s="136"/>
      <c r="T69" s="24"/>
    </row>
    <row r="70" spans="1:20" s="3" customFormat="1" ht="12">
      <c r="A70" s="71" t="s">
        <v>281</v>
      </c>
      <c r="B70" s="17" t="s">
        <v>15</v>
      </c>
      <c r="C70" s="45" t="s">
        <v>642</v>
      </c>
      <c r="D70" s="80">
        <v>29000</v>
      </c>
      <c r="E70" s="80">
        <v>30500</v>
      </c>
      <c r="F70" s="80">
        <v>32000</v>
      </c>
      <c r="G70" s="83">
        <v>33300</v>
      </c>
      <c r="H70" s="83">
        <v>35000</v>
      </c>
      <c r="I70" s="83">
        <v>37000</v>
      </c>
      <c r="J70" s="83">
        <v>40000</v>
      </c>
      <c r="K70" s="83">
        <f t="shared" si="16"/>
        <v>236800</v>
      </c>
      <c r="L70" s="22">
        <f t="shared" si="8"/>
        <v>236800</v>
      </c>
      <c r="M70" s="22"/>
      <c r="N70" s="8" t="s">
        <v>50</v>
      </c>
      <c r="O70" s="124"/>
      <c r="P70" s="126"/>
      <c r="Q70" s="122"/>
      <c r="R70" s="122"/>
      <c r="S70" s="125"/>
      <c r="T70" s="24"/>
    </row>
    <row r="71" spans="1:20" s="6" customFormat="1" ht="24">
      <c r="A71" s="72" t="s">
        <v>406</v>
      </c>
      <c r="B71" s="12" t="s">
        <v>381</v>
      </c>
      <c r="C71" s="43"/>
      <c r="D71" s="79">
        <f aca="true" t="shared" si="17" ref="D71:J71">SUM(D72:D76)</f>
        <v>900</v>
      </c>
      <c r="E71" s="79">
        <f t="shared" si="17"/>
        <v>1200</v>
      </c>
      <c r="F71" s="79">
        <f t="shared" si="17"/>
        <v>800</v>
      </c>
      <c r="G71" s="79">
        <f t="shared" si="17"/>
        <v>700</v>
      </c>
      <c r="H71" s="79">
        <f t="shared" si="17"/>
        <v>700</v>
      </c>
      <c r="I71" s="79">
        <f t="shared" si="17"/>
        <v>700</v>
      </c>
      <c r="J71" s="79">
        <f t="shared" si="17"/>
        <v>800</v>
      </c>
      <c r="K71" s="171">
        <f aca="true" t="shared" si="18" ref="K71:K76">SUM(D71:J71)</f>
        <v>5800</v>
      </c>
      <c r="L71" s="57">
        <f t="shared" si="8"/>
        <v>5800</v>
      </c>
      <c r="M71" s="79">
        <f>SUM(M72:M73)</f>
        <v>0</v>
      </c>
      <c r="N71" s="92"/>
      <c r="O71" s="128"/>
      <c r="P71" s="119"/>
      <c r="Q71" s="127"/>
      <c r="R71" s="127"/>
      <c r="S71" s="123"/>
      <c r="T71" s="25"/>
    </row>
    <row r="72" spans="1:20" s="3" customFormat="1" ht="24">
      <c r="A72" s="71" t="s">
        <v>407</v>
      </c>
      <c r="B72" s="17" t="s">
        <v>382</v>
      </c>
      <c r="C72" s="45" t="s">
        <v>634</v>
      </c>
      <c r="D72" s="80">
        <v>200</v>
      </c>
      <c r="E72" s="80">
        <v>200</v>
      </c>
      <c r="F72" s="80">
        <v>200</v>
      </c>
      <c r="G72" s="80">
        <v>200</v>
      </c>
      <c r="H72" s="80">
        <v>200</v>
      </c>
      <c r="I72" s="80">
        <v>200</v>
      </c>
      <c r="J72" s="80">
        <v>200</v>
      </c>
      <c r="K72" s="83">
        <f t="shared" si="18"/>
        <v>1400</v>
      </c>
      <c r="L72" s="22">
        <f t="shared" si="8"/>
        <v>1400</v>
      </c>
      <c r="M72" s="22"/>
      <c r="N72" s="8" t="s">
        <v>99</v>
      </c>
      <c r="O72" s="124"/>
      <c r="P72" s="126"/>
      <c r="Q72" s="122"/>
      <c r="R72" s="122"/>
      <c r="S72" s="125"/>
      <c r="T72" s="24"/>
    </row>
    <row r="73" spans="1:20" s="3" customFormat="1" ht="24">
      <c r="A73" s="71" t="s">
        <v>408</v>
      </c>
      <c r="B73" s="17" t="s">
        <v>647</v>
      </c>
      <c r="C73" s="45" t="s">
        <v>634</v>
      </c>
      <c r="D73" s="85">
        <v>200</v>
      </c>
      <c r="E73" s="85">
        <v>600</v>
      </c>
      <c r="F73" s="85">
        <v>300</v>
      </c>
      <c r="G73" s="85">
        <v>300</v>
      </c>
      <c r="H73" s="85">
        <v>300</v>
      </c>
      <c r="I73" s="85">
        <v>300</v>
      </c>
      <c r="J73" s="85">
        <v>300</v>
      </c>
      <c r="K73" s="83">
        <f t="shared" si="18"/>
        <v>2300</v>
      </c>
      <c r="L73" s="22">
        <f t="shared" si="8"/>
        <v>2300</v>
      </c>
      <c r="M73" s="22"/>
      <c r="N73" s="8" t="s">
        <v>99</v>
      </c>
      <c r="O73" s="139"/>
      <c r="P73" s="126"/>
      <c r="Q73" s="122"/>
      <c r="R73" s="122"/>
      <c r="S73" s="125"/>
      <c r="T73" s="24"/>
    </row>
    <row r="74" spans="1:20" s="3" customFormat="1" ht="24">
      <c r="A74" s="71" t="s">
        <v>409</v>
      </c>
      <c r="B74" s="17" t="s">
        <v>648</v>
      </c>
      <c r="C74" s="45" t="s">
        <v>634</v>
      </c>
      <c r="D74" s="85"/>
      <c r="E74" s="85">
        <v>100</v>
      </c>
      <c r="F74" s="85"/>
      <c r="G74" s="85"/>
      <c r="H74" s="85"/>
      <c r="I74" s="85"/>
      <c r="J74" s="85"/>
      <c r="K74" s="83">
        <f t="shared" si="18"/>
        <v>100</v>
      </c>
      <c r="L74" s="22">
        <f t="shared" si="8"/>
        <v>100</v>
      </c>
      <c r="M74" s="22"/>
      <c r="N74" s="8" t="s">
        <v>99</v>
      </c>
      <c r="O74" s="124"/>
      <c r="P74" s="126"/>
      <c r="Q74" s="122"/>
      <c r="R74" s="122"/>
      <c r="S74" s="125"/>
      <c r="T74" s="24"/>
    </row>
    <row r="75" spans="1:20" s="3" customFormat="1" ht="36">
      <c r="A75" s="71" t="s">
        <v>410</v>
      </c>
      <c r="B75" s="17" t="s">
        <v>383</v>
      </c>
      <c r="C75" s="45" t="s">
        <v>634</v>
      </c>
      <c r="D75" s="85">
        <v>500</v>
      </c>
      <c r="E75" s="85">
        <v>300</v>
      </c>
      <c r="F75" s="85">
        <v>300</v>
      </c>
      <c r="G75" s="85">
        <v>200</v>
      </c>
      <c r="H75" s="85">
        <v>200</v>
      </c>
      <c r="I75" s="85">
        <v>200</v>
      </c>
      <c r="J75" s="85">
        <v>200</v>
      </c>
      <c r="K75" s="83">
        <f t="shared" si="18"/>
        <v>1900</v>
      </c>
      <c r="L75" s="22">
        <f t="shared" si="8"/>
        <v>1900</v>
      </c>
      <c r="M75" s="22"/>
      <c r="N75" s="8" t="s">
        <v>99</v>
      </c>
      <c r="O75" s="124"/>
      <c r="P75" s="126"/>
      <c r="Q75" s="122"/>
      <c r="R75" s="122"/>
      <c r="S75" s="125"/>
      <c r="T75" s="24"/>
    </row>
    <row r="76" spans="1:20" s="3" customFormat="1" ht="24">
      <c r="A76" s="71" t="s">
        <v>411</v>
      </c>
      <c r="B76" s="17" t="s">
        <v>649</v>
      </c>
      <c r="C76" s="45" t="s">
        <v>634</v>
      </c>
      <c r="D76" s="85"/>
      <c r="E76" s="85"/>
      <c r="F76" s="85"/>
      <c r="G76" s="85"/>
      <c r="H76" s="85"/>
      <c r="I76" s="85"/>
      <c r="J76" s="85">
        <v>100</v>
      </c>
      <c r="K76" s="83">
        <f t="shared" si="18"/>
        <v>100</v>
      </c>
      <c r="L76" s="22">
        <f aca="true" t="shared" si="19" ref="L76:L86">K76-M76</f>
        <v>100</v>
      </c>
      <c r="M76" s="22"/>
      <c r="N76" s="8" t="s">
        <v>99</v>
      </c>
      <c r="O76" s="124"/>
      <c r="P76" s="126"/>
      <c r="Q76" s="122"/>
      <c r="R76" s="122"/>
      <c r="S76" s="125"/>
      <c r="T76" s="24"/>
    </row>
    <row r="77" spans="1:20" s="6" customFormat="1" ht="24">
      <c r="A77" s="72" t="s">
        <v>412</v>
      </c>
      <c r="B77" s="12" t="s">
        <v>384</v>
      </c>
      <c r="C77" s="43"/>
      <c r="D77" s="79">
        <f>SUM(D78:D82)</f>
        <v>1350</v>
      </c>
      <c r="E77" s="79">
        <f aca="true" t="shared" si="20" ref="E77:J77">SUM(E78:E82)</f>
        <v>1200</v>
      </c>
      <c r="F77" s="79">
        <f t="shared" si="20"/>
        <v>1000</v>
      </c>
      <c r="G77" s="79">
        <f t="shared" si="20"/>
        <v>1250</v>
      </c>
      <c r="H77" s="79">
        <f t="shared" si="20"/>
        <v>1200</v>
      </c>
      <c r="I77" s="79">
        <f t="shared" si="20"/>
        <v>1300</v>
      </c>
      <c r="J77" s="79">
        <f t="shared" si="20"/>
        <v>1300</v>
      </c>
      <c r="K77" s="171">
        <f aca="true" t="shared" si="21" ref="K77:K83">SUM(D77:J77)</f>
        <v>8600</v>
      </c>
      <c r="L77" s="57">
        <f t="shared" si="19"/>
        <v>8600</v>
      </c>
      <c r="M77" s="79">
        <f>SUM(M78:M82)</f>
        <v>0</v>
      </c>
      <c r="N77" s="8"/>
      <c r="O77" s="128"/>
      <c r="P77" s="126"/>
      <c r="Q77" s="127"/>
      <c r="R77" s="127"/>
      <c r="S77" s="123"/>
      <c r="T77" s="25"/>
    </row>
    <row r="78" spans="1:20" s="3" customFormat="1" ht="24">
      <c r="A78" s="71" t="s">
        <v>413</v>
      </c>
      <c r="B78" s="17" t="s">
        <v>385</v>
      </c>
      <c r="C78" s="45" t="s">
        <v>634</v>
      </c>
      <c r="D78" s="80">
        <v>400</v>
      </c>
      <c r="E78" s="80">
        <v>900</v>
      </c>
      <c r="F78" s="80">
        <v>600</v>
      </c>
      <c r="G78" s="80">
        <v>600</v>
      </c>
      <c r="H78" s="80">
        <v>800</v>
      </c>
      <c r="I78" s="80">
        <v>900</v>
      </c>
      <c r="J78" s="80">
        <v>900</v>
      </c>
      <c r="K78" s="83">
        <f t="shared" si="21"/>
        <v>5100</v>
      </c>
      <c r="L78" s="22">
        <f t="shared" si="19"/>
        <v>5100</v>
      </c>
      <c r="M78" s="80"/>
      <c r="N78" s="8" t="s">
        <v>99</v>
      </c>
      <c r="O78" s="144"/>
      <c r="P78" s="126"/>
      <c r="Q78" s="122"/>
      <c r="R78" s="122"/>
      <c r="S78" s="125"/>
      <c r="T78" s="24"/>
    </row>
    <row r="79" spans="1:20" s="3" customFormat="1" ht="12">
      <c r="A79" s="71" t="s">
        <v>414</v>
      </c>
      <c r="B79" s="17" t="s">
        <v>386</v>
      </c>
      <c r="C79" s="45" t="s">
        <v>642</v>
      </c>
      <c r="D79" s="80">
        <v>400</v>
      </c>
      <c r="E79" s="80">
        <v>300</v>
      </c>
      <c r="F79" s="80">
        <v>400</v>
      </c>
      <c r="G79" s="80">
        <v>500</v>
      </c>
      <c r="H79" s="80">
        <v>400</v>
      </c>
      <c r="I79" s="80">
        <v>400</v>
      </c>
      <c r="J79" s="80">
        <v>400</v>
      </c>
      <c r="K79" s="83">
        <f t="shared" si="21"/>
        <v>2800</v>
      </c>
      <c r="L79" s="22">
        <f t="shared" si="19"/>
        <v>2800</v>
      </c>
      <c r="M79" s="22"/>
      <c r="N79" s="8" t="s">
        <v>99</v>
      </c>
      <c r="O79" s="144"/>
      <c r="P79" s="126"/>
      <c r="Q79" s="122"/>
      <c r="R79" s="122"/>
      <c r="S79" s="125"/>
      <c r="T79" s="24"/>
    </row>
    <row r="80" spans="1:19" ht="48">
      <c r="A80" s="71" t="s">
        <v>415</v>
      </c>
      <c r="B80" s="17" t="s">
        <v>387</v>
      </c>
      <c r="C80" s="45" t="s">
        <v>642</v>
      </c>
      <c r="D80" s="80">
        <v>150</v>
      </c>
      <c r="E80" s="80"/>
      <c r="F80" s="80"/>
      <c r="G80" s="80">
        <v>150</v>
      </c>
      <c r="H80" s="80"/>
      <c r="I80" s="80"/>
      <c r="J80" s="80"/>
      <c r="K80" s="83">
        <f t="shared" si="21"/>
        <v>300</v>
      </c>
      <c r="L80" s="22">
        <f t="shared" si="19"/>
        <v>300</v>
      </c>
      <c r="M80" s="22"/>
      <c r="N80" s="8" t="s">
        <v>99</v>
      </c>
      <c r="O80" s="124"/>
      <c r="P80" s="126"/>
      <c r="Q80" s="122"/>
      <c r="R80" s="122"/>
      <c r="S80" s="125"/>
    </row>
    <row r="81" spans="1:20" s="3" customFormat="1" ht="12">
      <c r="A81" s="71" t="s">
        <v>416</v>
      </c>
      <c r="B81" s="17" t="s">
        <v>388</v>
      </c>
      <c r="C81" s="45" t="s">
        <v>641</v>
      </c>
      <c r="D81" s="80">
        <v>200</v>
      </c>
      <c r="E81" s="80"/>
      <c r="F81" s="80"/>
      <c r="G81" s="80"/>
      <c r="H81" s="80"/>
      <c r="I81" s="80"/>
      <c r="J81" s="80"/>
      <c r="K81" s="83">
        <f t="shared" si="21"/>
        <v>200</v>
      </c>
      <c r="L81" s="22">
        <f t="shared" si="19"/>
        <v>200</v>
      </c>
      <c r="M81" s="22"/>
      <c r="N81" s="8" t="s">
        <v>99</v>
      </c>
      <c r="O81" s="124"/>
      <c r="P81" s="126"/>
      <c r="Q81" s="122"/>
      <c r="R81" s="122"/>
      <c r="S81" s="125"/>
      <c r="T81" s="24"/>
    </row>
    <row r="82" spans="1:20" s="3" customFormat="1" ht="12">
      <c r="A82" s="71" t="s">
        <v>417</v>
      </c>
      <c r="B82" s="17" t="s">
        <v>389</v>
      </c>
      <c r="C82" s="45" t="s">
        <v>634</v>
      </c>
      <c r="D82" s="80">
        <v>200</v>
      </c>
      <c r="E82" s="80"/>
      <c r="F82" s="80"/>
      <c r="G82" s="80"/>
      <c r="H82" s="80"/>
      <c r="I82" s="80"/>
      <c r="J82" s="80"/>
      <c r="K82" s="83">
        <f t="shared" si="21"/>
        <v>200</v>
      </c>
      <c r="L82" s="22">
        <f t="shared" si="19"/>
        <v>200</v>
      </c>
      <c r="M82" s="22"/>
      <c r="N82" s="8" t="s">
        <v>99</v>
      </c>
      <c r="O82" s="124"/>
      <c r="P82" s="126"/>
      <c r="Q82" s="122"/>
      <c r="R82" s="122"/>
      <c r="S82" s="125"/>
      <c r="T82" s="24"/>
    </row>
    <row r="83" spans="1:19" ht="24">
      <c r="A83" s="72" t="s">
        <v>418</v>
      </c>
      <c r="B83" s="12" t="s">
        <v>53</v>
      </c>
      <c r="C83" s="43"/>
      <c r="D83" s="79">
        <f>SUM(D84:D91)</f>
        <v>15250</v>
      </c>
      <c r="E83" s="79">
        <f aca="true" t="shared" si="22" ref="E83:J83">SUM(E84:E91)</f>
        <v>15250</v>
      </c>
      <c r="F83" s="79">
        <f t="shared" si="22"/>
        <v>14050</v>
      </c>
      <c r="G83" s="79">
        <f t="shared" si="22"/>
        <v>11350</v>
      </c>
      <c r="H83" s="79">
        <f t="shared" si="22"/>
        <v>11350</v>
      </c>
      <c r="I83" s="79">
        <f t="shared" si="22"/>
        <v>11350</v>
      </c>
      <c r="J83" s="79">
        <f t="shared" si="22"/>
        <v>11350</v>
      </c>
      <c r="K83" s="171">
        <f t="shared" si="21"/>
        <v>89950</v>
      </c>
      <c r="L83" s="57">
        <f t="shared" si="19"/>
        <v>88300</v>
      </c>
      <c r="M83" s="79">
        <f>SUM(M84:M91)</f>
        <v>1650</v>
      </c>
      <c r="N83" s="8"/>
      <c r="O83" s="128"/>
      <c r="P83" s="119"/>
      <c r="Q83" s="122"/>
      <c r="R83" s="122"/>
      <c r="S83" s="123"/>
    </row>
    <row r="84" spans="1:19" ht="24">
      <c r="A84" s="71" t="s">
        <v>419</v>
      </c>
      <c r="B84" s="17" t="s">
        <v>96</v>
      </c>
      <c r="C84" s="45" t="s">
        <v>634</v>
      </c>
      <c r="D84" s="80">
        <v>1000</v>
      </c>
      <c r="E84" s="80">
        <v>200</v>
      </c>
      <c r="F84" s="80">
        <v>500</v>
      </c>
      <c r="G84" s="80">
        <v>200</v>
      </c>
      <c r="H84" s="80">
        <v>200</v>
      </c>
      <c r="I84" s="80">
        <v>200</v>
      </c>
      <c r="J84" s="80">
        <v>200</v>
      </c>
      <c r="K84" s="83">
        <f aca="true" t="shared" si="23" ref="K84:K91">SUM(D84:J84)</f>
        <v>2500</v>
      </c>
      <c r="L84" s="22">
        <f t="shared" si="19"/>
        <v>2500</v>
      </c>
      <c r="M84" s="22"/>
      <c r="N84" s="7" t="s">
        <v>99</v>
      </c>
      <c r="O84" s="124"/>
      <c r="P84" s="126"/>
      <c r="Q84" s="122"/>
      <c r="R84" s="122"/>
      <c r="S84" s="125"/>
    </row>
    <row r="85" spans="1:19" ht="24">
      <c r="A85" s="71" t="s">
        <v>420</v>
      </c>
      <c r="B85" s="17" t="s">
        <v>390</v>
      </c>
      <c r="C85" s="45" t="s">
        <v>634</v>
      </c>
      <c r="D85" s="80">
        <v>1500</v>
      </c>
      <c r="E85" s="80">
        <v>1500</v>
      </c>
      <c r="F85" s="80"/>
      <c r="G85" s="80"/>
      <c r="H85" s="80"/>
      <c r="I85" s="80"/>
      <c r="J85" s="80"/>
      <c r="K85" s="83">
        <f t="shared" si="23"/>
        <v>3000</v>
      </c>
      <c r="L85" s="22">
        <f t="shared" si="19"/>
        <v>3000</v>
      </c>
      <c r="M85" s="22"/>
      <c r="N85" s="7" t="s">
        <v>99</v>
      </c>
      <c r="O85" s="124"/>
      <c r="P85" s="75"/>
      <c r="Q85" s="122"/>
      <c r="R85" s="122"/>
      <c r="S85" s="125"/>
    </row>
    <row r="86" spans="1:19" ht="36">
      <c r="A86" s="71" t="s">
        <v>421</v>
      </c>
      <c r="B86" s="17" t="s">
        <v>391</v>
      </c>
      <c r="C86" s="45" t="s">
        <v>634</v>
      </c>
      <c r="D86" s="80">
        <v>1300</v>
      </c>
      <c r="E86" s="80">
        <v>200</v>
      </c>
      <c r="F86" s="80">
        <v>200</v>
      </c>
      <c r="G86" s="80">
        <v>200</v>
      </c>
      <c r="H86" s="80">
        <v>200</v>
      </c>
      <c r="I86" s="80">
        <v>200</v>
      </c>
      <c r="J86" s="80">
        <v>200</v>
      </c>
      <c r="K86" s="83">
        <f t="shared" si="23"/>
        <v>2500</v>
      </c>
      <c r="L86" s="22">
        <f t="shared" si="19"/>
        <v>2500</v>
      </c>
      <c r="M86" s="22"/>
      <c r="N86" s="7" t="s">
        <v>99</v>
      </c>
      <c r="O86" s="124"/>
      <c r="P86" s="75"/>
      <c r="Q86" s="122"/>
      <c r="R86" s="122"/>
      <c r="S86" s="125"/>
    </row>
    <row r="87" spans="1:19" ht="24">
      <c r="A87" s="71" t="s">
        <v>422</v>
      </c>
      <c r="B87" s="17" t="s">
        <v>54</v>
      </c>
      <c r="C87" s="45" t="s">
        <v>634</v>
      </c>
      <c r="D87" s="80">
        <v>300</v>
      </c>
      <c r="E87" s="80">
        <v>300</v>
      </c>
      <c r="F87" s="80">
        <v>300</v>
      </c>
      <c r="G87" s="80">
        <v>400</v>
      </c>
      <c r="H87" s="80">
        <v>400</v>
      </c>
      <c r="I87" s="80">
        <v>400</v>
      </c>
      <c r="J87" s="80">
        <v>400</v>
      </c>
      <c r="K87" s="83">
        <f t="shared" si="23"/>
        <v>2500</v>
      </c>
      <c r="L87" s="22">
        <f>K87-M87</f>
        <v>850</v>
      </c>
      <c r="M87" s="22">
        <v>1650</v>
      </c>
      <c r="N87" s="7" t="s">
        <v>130</v>
      </c>
      <c r="O87" s="124"/>
      <c r="P87" s="75"/>
      <c r="Q87" s="134"/>
      <c r="R87" s="134"/>
      <c r="S87" s="125"/>
    </row>
    <row r="88" spans="1:19" ht="12">
      <c r="A88" s="71" t="s">
        <v>423</v>
      </c>
      <c r="B88" s="17" t="s">
        <v>55</v>
      </c>
      <c r="C88" s="45" t="s">
        <v>634</v>
      </c>
      <c r="D88" s="80">
        <v>10000</v>
      </c>
      <c r="E88" s="80">
        <v>10000</v>
      </c>
      <c r="F88" s="80">
        <v>10000</v>
      </c>
      <c r="G88" s="80">
        <v>10000</v>
      </c>
      <c r="H88" s="80">
        <v>10000</v>
      </c>
      <c r="I88" s="80">
        <v>10000</v>
      </c>
      <c r="J88" s="80">
        <v>10000</v>
      </c>
      <c r="K88" s="83">
        <f t="shared" si="23"/>
        <v>70000</v>
      </c>
      <c r="L88" s="22">
        <f aca="true" t="shared" si="24" ref="L88:L153">K88-M88</f>
        <v>70000</v>
      </c>
      <c r="M88" s="22"/>
      <c r="N88" s="7" t="s">
        <v>99</v>
      </c>
      <c r="O88" s="124"/>
      <c r="P88" s="75"/>
      <c r="Q88" s="134"/>
      <c r="R88" s="134"/>
      <c r="S88" s="125"/>
    </row>
    <row r="89" spans="1:19" ht="12">
      <c r="A89" s="71" t="s">
        <v>424</v>
      </c>
      <c r="B89" s="17" t="s">
        <v>29</v>
      </c>
      <c r="C89" s="45" t="s">
        <v>634</v>
      </c>
      <c r="D89" s="80">
        <v>500</v>
      </c>
      <c r="E89" s="80">
        <v>300</v>
      </c>
      <c r="F89" s="80">
        <v>300</v>
      </c>
      <c r="G89" s="80">
        <v>300</v>
      </c>
      <c r="H89" s="80">
        <v>300</v>
      </c>
      <c r="I89" s="80">
        <v>300</v>
      </c>
      <c r="J89" s="80">
        <v>300</v>
      </c>
      <c r="K89" s="83">
        <f t="shared" si="23"/>
        <v>2300</v>
      </c>
      <c r="L89" s="22">
        <f t="shared" si="24"/>
        <v>2300</v>
      </c>
      <c r="M89" s="22"/>
      <c r="N89" s="7" t="s">
        <v>99</v>
      </c>
      <c r="O89" s="124"/>
      <c r="P89" s="126"/>
      <c r="Q89" s="134"/>
      <c r="R89" s="134"/>
      <c r="S89" s="125"/>
    </row>
    <row r="90" spans="1:19" ht="24">
      <c r="A90" s="71" t="s">
        <v>425</v>
      </c>
      <c r="B90" s="17" t="s">
        <v>30</v>
      </c>
      <c r="C90" s="45" t="s">
        <v>634</v>
      </c>
      <c r="D90" s="80">
        <v>150</v>
      </c>
      <c r="E90" s="80">
        <v>2500</v>
      </c>
      <c r="F90" s="80">
        <v>2500</v>
      </c>
      <c r="G90" s="80"/>
      <c r="H90" s="80"/>
      <c r="I90" s="80"/>
      <c r="J90" s="80"/>
      <c r="K90" s="83">
        <f t="shared" si="23"/>
        <v>5150</v>
      </c>
      <c r="L90" s="22">
        <f t="shared" si="24"/>
        <v>5150</v>
      </c>
      <c r="M90" s="22"/>
      <c r="N90" s="7" t="s">
        <v>99</v>
      </c>
      <c r="O90" s="124"/>
      <c r="P90" s="75"/>
      <c r="Q90" s="134"/>
      <c r="R90" s="134"/>
      <c r="S90" s="125"/>
    </row>
    <row r="91" spans="1:19" ht="24">
      <c r="A91" s="71" t="s">
        <v>426</v>
      </c>
      <c r="B91" s="17" t="s">
        <v>31</v>
      </c>
      <c r="C91" s="45" t="s">
        <v>633</v>
      </c>
      <c r="D91" s="80">
        <v>500</v>
      </c>
      <c r="E91" s="80">
        <v>250</v>
      </c>
      <c r="F91" s="80">
        <v>250</v>
      </c>
      <c r="G91" s="80">
        <v>250</v>
      </c>
      <c r="H91" s="80">
        <v>250</v>
      </c>
      <c r="I91" s="80">
        <v>250</v>
      </c>
      <c r="J91" s="80">
        <v>250</v>
      </c>
      <c r="K91" s="83">
        <f t="shared" si="23"/>
        <v>2000</v>
      </c>
      <c r="L91" s="22">
        <f t="shared" si="24"/>
        <v>2000</v>
      </c>
      <c r="M91" s="22"/>
      <c r="N91" s="7" t="s">
        <v>99</v>
      </c>
      <c r="O91" s="124"/>
      <c r="P91" s="126"/>
      <c r="Q91" s="134"/>
      <c r="R91" s="134"/>
      <c r="S91" s="125"/>
    </row>
    <row r="92" spans="1:20" s="37" customFormat="1" ht="12">
      <c r="A92" s="72" t="s">
        <v>427</v>
      </c>
      <c r="B92" s="12" t="s">
        <v>175</v>
      </c>
      <c r="C92" s="51"/>
      <c r="D92" s="79">
        <f>SUM(D93:D98)</f>
        <v>2100</v>
      </c>
      <c r="E92" s="79">
        <f>SUM(E93:E98)</f>
        <v>3800</v>
      </c>
      <c r="F92" s="79">
        <f>SUM(F93:F99)</f>
        <v>5990</v>
      </c>
      <c r="G92" s="79">
        <f>SUM(G93:G99)</f>
        <v>5200</v>
      </c>
      <c r="H92" s="79">
        <f>SUM(H93:H99)</f>
        <v>6700</v>
      </c>
      <c r="I92" s="79">
        <f>SUM(I93:I99)</f>
        <v>4200</v>
      </c>
      <c r="J92" s="79">
        <f>SUM(J93:J99)</f>
        <v>1700</v>
      </c>
      <c r="K92" s="171">
        <f>SUM(D92:J92)</f>
        <v>29690</v>
      </c>
      <c r="L92" s="57">
        <f t="shared" si="24"/>
        <v>29690</v>
      </c>
      <c r="M92" s="79">
        <f>SUM(M93:M98)</f>
        <v>0</v>
      </c>
      <c r="N92" s="30"/>
      <c r="O92" s="128"/>
      <c r="P92" s="119"/>
      <c r="Q92" s="145"/>
      <c r="R92" s="145"/>
      <c r="S92" s="123"/>
      <c r="T92" s="36"/>
    </row>
    <row r="93" spans="1:19" ht="24">
      <c r="A93" s="71" t="s">
        <v>392</v>
      </c>
      <c r="B93" s="13" t="s">
        <v>70</v>
      </c>
      <c r="C93" s="44" t="s">
        <v>634</v>
      </c>
      <c r="D93" s="80">
        <v>600</v>
      </c>
      <c r="E93" s="80">
        <v>600</v>
      </c>
      <c r="F93" s="80">
        <v>600</v>
      </c>
      <c r="G93" s="80">
        <v>600</v>
      </c>
      <c r="H93" s="80">
        <v>700</v>
      </c>
      <c r="I93" s="80">
        <v>700</v>
      </c>
      <c r="J93" s="80">
        <v>700</v>
      </c>
      <c r="K93" s="83">
        <f aca="true" t="shared" si="25" ref="K93:K103">SUM(D93:J93)</f>
        <v>4500</v>
      </c>
      <c r="L93" s="22">
        <f aca="true" t="shared" si="26" ref="L93:L101">K93-M93</f>
        <v>4500</v>
      </c>
      <c r="M93" s="22"/>
      <c r="N93" s="8" t="s">
        <v>59</v>
      </c>
      <c r="O93" s="146"/>
      <c r="P93" s="75"/>
      <c r="Q93" s="120"/>
      <c r="R93" s="120"/>
      <c r="S93" s="136"/>
    </row>
    <row r="94" spans="1:19" ht="12">
      <c r="A94" s="71" t="s">
        <v>393</v>
      </c>
      <c r="B94" s="13" t="s">
        <v>156</v>
      </c>
      <c r="C94" s="44" t="s">
        <v>634</v>
      </c>
      <c r="D94" s="80">
        <v>1500</v>
      </c>
      <c r="E94" s="80">
        <v>1500</v>
      </c>
      <c r="F94" s="80">
        <v>800</v>
      </c>
      <c r="G94" s="83">
        <v>3000</v>
      </c>
      <c r="H94" s="80">
        <v>5000</v>
      </c>
      <c r="I94" s="5"/>
      <c r="J94" s="80"/>
      <c r="K94" s="83">
        <f t="shared" si="25"/>
        <v>11800</v>
      </c>
      <c r="L94" s="22">
        <f t="shared" si="26"/>
        <v>11800</v>
      </c>
      <c r="M94" s="22"/>
      <c r="N94" s="8" t="s">
        <v>59</v>
      </c>
      <c r="O94" s="146"/>
      <c r="P94" s="75"/>
      <c r="Q94" s="120"/>
      <c r="R94" s="120"/>
      <c r="S94" s="136"/>
    </row>
    <row r="95" spans="1:19" ht="14.25" customHeight="1">
      <c r="A95" s="71" t="s">
        <v>394</v>
      </c>
      <c r="B95" s="13" t="s">
        <v>118</v>
      </c>
      <c r="C95" s="44" t="s">
        <v>634</v>
      </c>
      <c r="D95" s="80"/>
      <c r="E95" s="80"/>
      <c r="F95" s="80">
        <v>1400</v>
      </c>
      <c r="G95" s="5">
        <v>600</v>
      </c>
      <c r="H95" s="80"/>
      <c r="I95" s="80"/>
      <c r="J95" s="80"/>
      <c r="K95" s="83">
        <f t="shared" si="25"/>
        <v>2000</v>
      </c>
      <c r="L95" s="22">
        <f t="shared" si="26"/>
        <v>2000</v>
      </c>
      <c r="M95" s="22"/>
      <c r="N95" s="8" t="s">
        <v>59</v>
      </c>
      <c r="O95" s="124"/>
      <c r="P95" s="75"/>
      <c r="Q95" s="120"/>
      <c r="R95" s="120"/>
      <c r="S95" s="136"/>
    </row>
    <row r="96" spans="1:19" ht="24">
      <c r="A96" s="71" t="s">
        <v>395</v>
      </c>
      <c r="B96" s="13" t="s">
        <v>46</v>
      </c>
      <c r="C96" s="44" t="s">
        <v>634</v>
      </c>
      <c r="D96" s="80"/>
      <c r="E96" s="80">
        <v>1500</v>
      </c>
      <c r="F96" s="80">
        <v>1500</v>
      </c>
      <c r="G96" s="80"/>
      <c r="H96" s="80"/>
      <c r="I96" s="80"/>
      <c r="J96" s="173"/>
      <c r="K96" s="83">
        <v>3000</v>
      </c>
      <c r="L96" s="22">
        <f t="shared" si="26"/>
        <v>3000</v>
      </c>
      <c r="M96" s="22"/>
      <c r="N96" s="8" t="s">
        <v>59</v>
      </c>
      <c r="O96" s="146"/>
      <c r="P96" s="126"/>
      <c r="Q96" s="120"/>
      <c r="R96" s="120"/>
      <c r="S96" s="136"/>
    </row>
    <row r="97" spans="1:19" ht="12">
      <c r="A97" s="71" t="s">
        <v>396</v>
      </c>
      <c r="B97" s="13" t="s">
        <v>90</v>
      </c>
      <c r="C97" s="44" t="s">
        <v>634</v>
      </c>
      <c r="D97" s="80"/>
      <c r="E97" s="80"/>
      <c r="F97" s="80"/>
      <c r="G97" s="5">
        <v>0</v>
      </c>
      <c r="H97" s="80"/>
      <c r="I97" s="5">
        <v>2500</v>
      </c>
      <c r="J97" s="80"/>
      <c r="K97" s="83">
        <f t="shared" si="25"/>
        <v>2500</v>
      </c>
      <c r="L97" s="22">
        <f t="shared" si="26"/>
        <v>2500</v>
      </c>
      <c r="M97" s="22"/>
      <c r="N97" s="8" t="s">
        <v>59</v>
      </c>
      <c r="O97" s="124"/>
      <c r="P97" s="126"/>
      <c r="Q97" s="120"/>
      <c r="R97" s="120"/>
      <c r="S97" s="136"/>
    </row>
    <row r="98" spans="1:19" ht="48">
      <c r="A98" s="71" t="s">
        <v>372</v>
      </c>
      <c r="B98" s="13" t="s">
        <v>373</v>
      </c>
      <c r="C98" s="44" t="s">
        <v>634</v>
      </c>
      <c r="D98" s="80"/>
      <c r="E98" s="80">
        <v>200</v>
      </c>
      <c r="F98" s="80">
        <v>690</v>
      </c>
      <c r="G98" s="83">
        <v>0</v>
      </c>
      <c r="H98" s="80"/>
      <c r="I98" s="80"/>
      <c r="J98" s="80"/>
      <c r="K98" s="83">
        <f t="shared" si="25"/>
        <v>890</v>
      </c>
      <c r="L98" s="22">
        <f t="shared" si="26"/>
        <v>890</v>
      </c>
      <c r="M98" s="22"/>
      <c r="N98" s="8" t="s">
        <v>59</v>
      </c>
      <c r="O98" s="124"/>
      <c r="P98" s="126"/>
      <c r="Q98" s="120"/>
      <c r="R98" s="120"/>
      <c r="S98" s="136"/>
    </row>
    <row r="99" spans="1:19" ht="48">
      <c r="A99" s="71" t="s">
        <v>188</v>
      </c>
      <c r="B99" s="13" t="s">
        <v>189</v>
      </c>
      <c r="C99" s="44" t="s">
        <v>634</v>
      </c>
      <c r="D99" s="80"/>
      <c r="E99" s="80"/>
      <c r="F99" s="80">
        <v>1000</v>
      </c>
      <c r="G99" s="80">
        <v>1000</v>
      </c>
      <c r="H99" s="80">
        <v>1000</v>
      </c>
      <c r="I99" s="80">
        <v>1000</v>
      </c>
      <c r="J99" s="80">
        <v>1000</v>
      </c>
      <c r="K99" s="83">
        <f t="shared" si="25"/>
        <v>5000</v>
      </c>
      <c r="L99" s="22">
        <f t="shared" si="26"/>
        <v>5000</v>
      </c>
      <c r="M99" s="22"/>
      <c r="N99" s="8" t="s">
        <v>59</v>
      </c>
      <c r="O99" s="124"/>
      <c r="P99" s="126"/>
      <c r="Q99" s="120"/>
      <c r="R99" s="120"/>
      <c r="S99" s="136"/>
    </row>
    <row r="100" spans="1:19" ht="12">
      <c r="A100" s="72" t="s">
        <v>112</v>
      </c>
      <c r="B100" s="93" t="s">
        <v>104</v>
      </c>
      <c r="C100" s="4"/>
      <c r="D100" s="79">
        <f>D102+D115</f>
        <v>20425</v>
      </c>
      <c r="E100" s="79">
        <f aca="true" t="shared" si="27" ref="E100:J100">E102+E115</f>
        <v>36810</v>
      </c>
      <c r="F100" s="79">
        <f t="shared" si="27"/>
        <v>50450</v>
      </c>
      <c r="G100" s="79">
        <f t="shared" si="27"/>
        <v>95600</v>
      </c>
      <c r="H100" s="79">
        <f t="shared" si="27"/>
        <v>89100</v>
      </c>
      <c r="I100" s="79">
        <f t="shared" si="27"/>
        <v>61550</v>
      </c>
      <c r="J100" s="79">
        <f t="shared" si="27"/>
        <v>24100</v>
      </c>
      <c r="K100" s="171">
        <f t="shared" si="25"/>
        <v>378035</v>
      </c>
      <c r="L100" s="57">
        <f t="shared" si="24"/>
        <v>180035</v>
      </c>
      <c r="M100" s="79">
        <f>M102+M115</f>
        <v>198000</v>
      </c>
      <c r="N100" s="7"/>
      <c r="O100" s="128"/>
      <c r="P100" s="119"/>
      <c r="Q100" s="122"/>
      <c r="R100" s="122"/>
      <c r="S100" s="123"/>
    </row>
    <row r="101" spans="1:19" ht="12">
      <c r="A101" s="72"/>
      <c r="B101" s="67" t="s">
        <v>205</v>
      </c>
      <c r="C101" s="4"/>
      <c r="D101" s="79">
        <f>SUM(D103:D114)+SUM(D116:D121)+SUM(D125:D128)</f>
        <v>19560</v>
      </c>
      <c r="E101" s="79">
        <f>SUM(E103:E114)+SUM(E116:E121)+SUM(E125:E128)</f>
        <v>35680</v>
      </c>
      <c r="F101" s="79">
        <f>SUM(F103:F114)+SUM(F116:F121)+SUM(F125:F128)</f>
        <v>49500</v>
      </c>
      <c r="G101" s="79">
        <f>SUM(G103:G114)+SUM(G116:G121)+SUM(G125:G129)</f>
        <v>94700</v>
      </c>
      <c r="H101" s="79">
        <f>SUM(H103:H114)+SUM(H116:H121)+SUM(H125:H129)</f>
        <v>88200</v>
      </c>
      <c r="I101" s="79">
        <f>SUM(I103:I114)+SUM(I116:I121)+SUM(I125:I129)</f>
        <v>60600</v>
      </c>
      <c r="J101" s="79">
        <f>SUM(J103:J114)+SUM(J116:J121)+SUM(J125:J129)</f>
        <v>23100</v>
      </c>
      <c r="K101" s="171">
        <f>SUM(D101:J101)</f>
        <v>371340</v>
      </c>
      <c r="L101" s="57">
        <f t="shared" si="26"/>
        <v>174340</v>
      </c>
      <c r="M101" s="79">
        <f>SUM(M103:M114)+SUM(M116:M121)+SUM(M125:M129)</f>
        <v>197000</v>
      </c>
      <c r="N101" s="7"/>
      <c r="O101" s="128"/>
      <c r="P101" s="119"/>
      <c r="Q101" s="122"/>
      <c r="R101" s="122"/>
      <c r="S101" s="123"/>
    </row>
    <row r="102" spans="1:19" ht="36">
      <c r="A102" s="72" t="s">
        <v>428</v>
      </c>
      <c r="B102" s="14" t="s">
        <v>222</v>
      </c>
      <c r="C102" s="46"/>
      <c r="D102" s="79">
        <f>SUM(D103:D114)</f>
        <v>8600</v>
      </c>
      <c r="E102" s="79">
        <f aca="true" t="shared" si="28" ref="E102:J102">SUM(E103:E114)</f>
        <v>21180</v>
      </c>
      <c r="F102" s="79">
        <f t="shared" si="28"/>
        <v>25000</v>
      </c>
      <c r="G102" s="79">
        <f t="shared" si="28"/>
        <v>12500</v>
      </c>
      <c r="H102" s="79">
        <f t="shared" si="28"/>
        <v>15600</v>
      </c>
      <c r="I102" s="79">
        <f t="shared" si="28"/>
        <v>19700</v>
      </c>
      <c r="J102" s="79">
        <f t="shared" si="28"/>
        <v>12200</v>
      </c>
      <c r="K102" s="171">
        <f t="shared" si="25"/>
        <v>114780</v>
      </c>
      <c r="L102" s="57">
        <f t="shared" si="24"/>
        <v>55780</v>
      </c>
      <c r="M102" s="79">
        <f>SUM(M103:M114)</f>
        <v>59000</v>
      </c>
      <c r="N102" s="7"/>
      <c r="O102" s="128"/>
      <c r="P102" s="119"/>
      <c r="Q102" s="120"/>
      <c r="R102" s="120"/>
      <c r="S102" s="121"/>
    </row>
    <row r="103" spans="1:19" ht="12">
      <c r="A103" s="71" t="s">
        <v>429</v>
      </c>
      <c r="B103" s="13" t="s">
        <v>397</v>
      </c>
      <c r="C103" s="44" t="s">
        <v>634</v>
      </c>
      <c r="D103" s="80">
        <v>2000</v>
      </c>
      <c r="E103" s="80">
        <v>2000</v>
      </c>
      <c r="F103" s="80">
        <v>2000</v>
      </c>
      <c r="G103" s="80">
        <v>2000</v>
      </c>
      <c r="H103" s="80">
        <v>2000</v>
      </c>
      <c r="I103" s="80">
        <v>2000</v>
      </c>
      <c r="J103" s="80">
        <v>2000</v>
      </c>
      <c r="K103" s="83">
        <f t="shared" si="25"/>
        <v>14000</v>
      </c>
      <c r="L103" s="22">
        <f t="shared" si="24"/>
        <v>14000</v>
      </c>
      <c r="M103" s="22"/>
      <c r="N103" s="8" t="s">
        <v>50</v>
      </c>
      <c r="O103" s="146"/>
      <c r="P103" s="75"/>
      <c r="Q103" s="135"/>
      <c r="R103" s="135"/>
      <c r="S103" s="136"/>
    </row>
    <row r="104" spans="1:19" ht="12">
      <c r="A104" s="71" t="s">
        <v>430</v>
      </c>
      <c r="B104" s="13" t="s">
        <v>398</v>
      </c>
      <c r="C104" s="44" t="s">
        <v>634</v>
      </c>
      <c r="D104" s="80"/>
      <c r="E104" s="80">
        <v>1000</v>
      </c>
      <c r="F104" s="80">
        <v>8000</v>
      </c>
      <c r="G104" s="5">
        <v>5000</v>
      </c>
      <c r="H104" s="80"/>
      <c r="I104" s="80"/>
      <c r="J104" s="80"/>
      <c r="K104" s="83">
        <f aca="true" t="shared" si="29" ref="K104:K111">SUM(D104:J104)</f>
        <v>14000</v>
      </c>
      <c r="L104" s="22">
        <f t="shared" si="24"/>
        <v>14000</v>
      </c>
      <c r="M104" s="22"/>
      <c r="N104" s="7" t="s">
        <v>50</v>
      </c>
      <c r="O104" s="146"/>
      <c r="P104" s="75"/>
      <c r="Q104" s="138"/>
      <c r="R104" s="138"/>
      <c r="S104" s="136"/>
    </row>
    <row r="105" spans="1:19" ht="12">
      <c r="A105" s="71" t="s">
        <v>431</v>
      </c>
      <c r="B105" s="13" t="s">
        <v>80</v>
      </c>
      <c r="C105" s="44" t="s">
        <v>634</v>
      </c>
      <c r="D105" s="80">
        <v>500</v>
      </c>
      <c r="E105" s="80">
        <v>2000</v>
      </c>
      <c r="F105" s="80">
        <v>1000</v>
      </c>
      <c r="G105" s="80">
        <v>1000</v>
      </c>
      <c r="H105" s="80"/>
      <c r="I105" s="80"/>
      <c r="J105" s="80"/>
      <c r="K105" s="83">
        <f t="shared" si="29"/>
        <v>4500</v>
      </c>
      <c r="L105" s="22">
        <f t="shared" si="24"/>
        <v>4500</v>
      </c>
      <c r="M105" s="22"/>
      <c r="N105" s="7" t="s">
        <v>50</v>
      </c>
      <c r="O105" s="146"/>
      <c r="P105" s="75"/>
      <c r="Q105" s="120"/>
      <c r="R105" s="120"/>
      <c r="S105" s="136"/>
    </row>
    <row r="106" spans="1:19" ht="12">
      <c r="A106" s="71" t="s">
        <v>432</v>
      </c>
      <c r="B106" s="13" t="s">
        <v>56</v>
      </c>
      <c r="C106" s="44" t="s">
        <v>634</v>
      </c>
      <c r="D106" s="80">
        <v>1200</v>
      </c>
      <c r="E106" s="80">
        <v>5000</v>
      </c>
      <c r="F106" s="80">
        <v>5000</v>
      </c>
      <c r="G106" s="5">
        <v>500</v>
      </c>
      <c r="H106" s="5">
        <v>5000</v>
      </c>
      <c r="I106" s="5">
        <v>5000</v>
      </c>
      <c r="J106" s="80"/>
      <c r="K106" s="83">
        <f t="shared" si="29"/>
        <v>21700</v>
      </c>
      <c r="L106" s="22">
        <f t="shared" si="24"/>
        <v>12700</v>
      </c>
      <c r="M106" s="56">
        <v>9000</v>
      </c>
      <c r="N106" s="7" t="s">
        <v>50</v>
      </c>
      <c r="O106" s="146"/>
      <c r="P106" s="75"/>
      <c r="Q106" s="120"/>
      <c r="R106" s="120"/>
      <c r="S106" s="136"/>
    </row>
    <row r="107" spans="1:19" ht="23.25" customHeight="1">
      <c r="A107" s="71" t="s">
        <v>433</v>
      </c>
      <c r="B107" s="90" t="s">
        <v>44</v>
      </c>
      <c r="C107" s="91" t="s">
        <v>634</v>
      </c>
      <c r="D107" s="80"/>
      <c r="E107" s="80"/>
      <c r="F107" s="80"/>
      <c r="G107" s="5">
        <v>0</v>
      </c>
      <c r="H107" s="5">
        <v>0</v>
      </c>
      <c r="I107" s="5">
        <v>0</v>
      </c>
      <c r="J107" s="5">
        <v>0</v>
      </c>
      <c r="K107" s="83">
        <f t="shared" si="29"/>
        <v>0</v>
      </c>
      <c r="L107" s="22">
        <f t="shared" si="24"/>
        <v>0</v>
      </c>
      <c r="M107" s="22"/>
      <c r="N107" s="7" t="s">
        <v>50</v>
      </c>
      <c r="O107" s="142"/>
      <c r="P107" s="75"/>
      <c r="Q107" s="138"/>
      <c r="R107" s="138"/>
      <c r="S107" s="143"/>
    </row>
    <row r="108" spans="1:19" ht="12">
      <c r="A108" s="71" t="s">
        <v>434</v>
      </c>
      <c r="B108" s="90" t="s">
        <v>16</v>
      </c>
      <c r="C108" s="91" t="s">
        <v>634</v>
      </c>
      <c r="D108" s="80">
        <v>700</v>
      </c>
      <c r="E108" s="80">
        <v>3000</v>
      </c>
      <c r="F108" s="80">
        <v>3000</v>
      </c>
      <c r="G108" s="80"/>
      <c r="H108" s="5">
        <v>1000</v>
      </c>
      <c r="I108" s="5">
        <v>1000</v>
      </c>
      <c r="J108" s="80"/>
      <c r="K108" s="83">
        <f t="shared" si="29"/>
        <v>8700</v>
      </c>
      <c r="L108" s="22">
        <f t="shared" si="24"/>
        <v>8700</v>
      </c>
      <c r="M108" s="22"/>
      <c r="N108" s="7" t="s">
        <v>50</v>
      </c>
      <c r="O108" s="142"/>
      <c r="P108" s="75"/>
      <c r="Q108" s="138"/>
      <c r="R108" s="138"/>
      <c r="S108" s="143"/>
    </row>
    <row r="109" spans="1:20" s="53" customFormat="1" ht="12">
      <c r="A109" s="71" t="s">
        <v>435</v>
      </c>
      <c r="B109" s="13" t="s">
        <v>171</v>
      </c>
      <c r="C109" s="44" t="s">
        <v>634</v>
      </c>
      <c r="D109" s="80">
        <v>4000</v>
      </c>
      <c r="E109" s="80">
        <v>4000</v>
      </c>
      <c r="F109" s="80">
        <v>4000</v>
      </c>
      <c r="G109" s="80">
        <v>4000</v>
      </c>
      <c r="H109" s="80">
        <v>5000</v>
      </c>
      <c r="I109" s="80">
        <v>5000</v>
      </c>
      <c r="J109" s="80">
        <v>6000</v>
      </c>
      <c r="K109" s="83">
        <v>82000</v>
      </c>
      <c r="L109" s="22">
        <v>32000</v>
      </c>
      <c r="M109" s="22">
        <v>50000</v>
      </c>
      <c r="N109" s="8" t="s">
        <v>50</v>
      </c>
      <c r="O109" s="146"/>
      <c r="P109" s="75"/>
      <c r="Q109" s="120"/>
      <c r="R109" s="120"/>
      <c r="S109" s="136"/>
      <c r="T109" s="52"/>
    </row>
    <row r="110" spans="1:19" ht="12">
      <c r="A110" s="71" t="s">
        <v>436</v>
      </c>
      <c r="B110" s="13" t="s">
        <v>79</v>
      </c>
      <c r="C110" s="44" t="s">
        <v>634</v>
      </c>
      <c r="D110" s="80"/>
      <c r="E110" s="80"/>
      <c r="F110" s="80"/>
      <c r="G110" s="80"/>
      <c r="H110" s="80">
        <v>1700</v>
      </c>
      <c r="I110" s="80">
        <v>1700</v>
      </c>
      <c r="J110" s="80">
        <v>1700</v>
      </c>
      <c r="K110" s="83">
        <f t="shared" si="29"/>
        <v>5100</v>
      </c>
      <c r="L110" s="22">
        <f t="shared" si="24"/>
        <v>5100</v>
      </c>
      <c r="M110" s="22"/>
      <c r="N110" s="7" t="s">
        <v>50</v>
      </c>
      <c r="O110" s="146"/>
      <c r="P110" s="75"/>
      <c r="Q110" s="120"/>
      <c r="R110" s="120"/>
      <c r="S110" s="136"/>
    </row>
    <row r="111" spans="1:19" ht="12">
      <c r="A111" s="71" t="s">
        <v>437</v>
      </c>
      <c r="B111" s="13" t="s">
        <v>81</v>
      </c>
      <c r="C111" s="44" t="s">
        <v>634</v>
      </c>
      <c r="D111" s="80"/>
      <c r="E111" s="80"/>
      <c r="F111" s="80"/>
      <c r="G111" s="80"/>
      <c r="H111" s="80">
        <v>500</v>
      </c>
      <c r="I111" s="80">
        <v>3500</v>
      </c>
      <c r="J111" s="80">
        <v>2500</v>
      </c>
      <c r="K111" s="83">
        <f t="shared" si="29"/>
        <v>6500</v>
      </c>
      <c r="L111" s="22">
        <f t="shared" si="24"/>
        <v>6500</v>
      </c>
      <c r="M111" s="22"/>
      <c r="N111" s="7" t="s">
        <v>50</v>
      </c>
      <c r="O111" s="146"/>
      <c r="P111" s="75"/>
      <c r="Q111" s="120"/>
      <c r="R111" s="120"/>
      <c r="S111" s="136"/>
    </row>
    <row r="112" spans="1:19" ht="12">
      <c r="A112" s="71" t="s">
        <v>438</v>
      </c>
      <c r="B112" s="13" t="s">
        <v>399</v>
      </c>
      <c r="C112" s="44" t="s">
        <v>634</v>
      </c>
      <c r="D112" s="80"/>
      <c r="E112" s="80">
        <v>2180</v>
      </c>
      <c r="F112" s="80"/>
      <c r="G112" s="83">
        <v>0</v>
      </c>
      <c r="H112" s="80"/>
      <c r="I112" s="80"/>
      <c r="J112" s="80"/>
      <c r="K112" s="83">
        <f>SUM(D112:J112)</f>
        <v>2180</v>
      </c>
      <c r="L112" s="22">
        <f>K112-M112</f>
        <v>2180</v>
      </c>
      <c r="M112" s="22"/>
      <c r="N112" s="8" t="s">
        <v>50</v>
      </c>
      <c r="O112" s="146"/>
      <c r="P112" s="75"/>
      <c r="Q112" s="135"/>
      <c r="R112" s="135"/>
      <c r="S112" s="136"/>
    </row>
    <row r="113" spans="1:19" ht="24">
      <c r="A113" s="71" t="s">
        <v>439</v>
      </c>
      <c r="B113" s="13" t="s">
        <v>69</v>
      </c>
      <c r="C113" s="45" t="s">
        <v>631</v>
      </c>
      <c r="D113" s="80"/>
      <c r="E113" s="80"/>
      <c r="F113" s="80"/>
      <c r="G113" s="80"/>
      <c r="H113" s="83">
        <v>400</v>
      </c>
      <c r="I113" s="83">
        <v>1500</v>
      </c>
      <c r="J113" s="80"/>
      <c r="K113" s="83">
        <f>SUM(D113:J113)</f>
        <v>1900</v>
      </c>
      <c r="L113" s="22">
        <f>K113-M113</f>
        <v>1900</v>
      </c>
      <c r="M113" s="22"/>
      <c r="N113" s="8" t="s">
        <v>50</v>
      </c>
      <c r="O113" s="146"/>
      <c r="P113" s="75"/>
      <c r="Q113" s="120"/>
      <c r="R113" s="120"/>
      <c r="S113" s="136"/>
    </row>
    <row r="114" spans="1:19" ht="12">
      <c r="A114" s="71" t="s">
        <v>400</v>
      </c>
      <c r="B114" s="13" t="s">
        <v>401</v>
      </c>
      <c r="C114" s="45" t="s">
        <v>634</v>
      </c>
      <c r="D114" s="80">
        <v>200</v>
      </c>
      <c r="E114" s="80">
        <v>2000</v>
      </c>
      <c r="F114" s="80">
        <v>2000</v>
      </c>
      <c r="G114" s="80"/>
      <c r="H114" s="80"/>
      <c r="I114" s="80"/>
      <c r="J114" s="80"/>
      <c r="K114" s="83">
        <f>SUM(D114:J114)</f>
        <v>4200</v>
      </c>
      <c r="L114" s="22">
        <f>K114-M114</f>
        <v>4200</v>
      </c>
      <c r="M114" s="22"/>
      <c r="N114" s="8" t="s">
        <v>50</v>
      </c>
      <c r="O114" s="146"/>
      <c r="P114" s="75"/>
      <c r="Q114" s="120"/>
      <c r="R114" s="120"/>
      <c r="S114" s="136"/>
    </row>
    <row r="115" spans="1:19" ht="24">
      <c r="A115" s="72" t="s">
        <v>440</v>
      </c>
      <c r="B115" s="14" t="s">
        <v>58</v>
      </c>
      <c r="C115" s="46"/>
      <c r="D115" s="79">
        <f>SUM(D116:D128)</f>
        <v>11825</v>
      </c>
      <c r="E115" s="79">
        <f>SUM(E116:E128)</f>
        <v>15630</v>
      </c>
      <c r="F115" s="79">
        <f>SUM(F116:F128)</f>
        <v>25450</v>
      </c>
      <c r="G115" s="79">
        <f>SUM(G116:G129)</f>
        <v>83100</v>
      </c>
      <c r="H115" s="79">
        <f>SUM(H116:H129)</f>
        <v>73500</v>
      </c>
      <c r="I115" s="79">
        <f>SUM(I116:I129)</f>
        <v>41850</v>
      </c>
      <c r="J115" s="79">
        <f>SUM(J116:J129)</f>
        <v>11900</v>
      </c>
      <c r="K115" s="171">
        <f>SUM(D115:J115)</f>
        <v>263255</v>
      </c>
      <c r="L115" s="57">
        <f t="shared" si="24"/>
        <v>124255</v>
      </c>
      <c r="M115" s="79">
        <f>SUM(M116:M129)</f>
        <v>139000</v>
      </c>
      <c r="N115" s="7"/>
      <c r="O115" s="128"/>
      <c r="P115" s="119"/>
      <c r="Q115" s="120"/>
      <c r="R115" s="120"/>
      <c r="S115" s="121"/>
    </row>
    <row r="116" spans="1:19" ht="12">
      <c r="A116" s="71" t="s">
        <v>441</v>
      </c>
      <c r="B116" s="13" t="s">
        <v>615</v>
      </c>
      <c r="C116" s="45" t="s">
        <v>633</v>
      </c>
      <c r="D116" s="80"/>
      <c r="E116" s="80">
        <v>500</v>
      </c>
      <c r="F116" s="80">
        <v>10000</v>
      </c>
      <c r="G116" s="5">
        <v>60000</v>
      </c>
      <c r="H116" s="5">
        <v>60000</v>
      </c>
      <c r="I116" s="5">
        <v>30000</v>
      </c>
      <c r="J116" s="5"/>
      <c r="K116" s="83">
        <f>SUM(D116:J116)</f>
        <v>160500</v>
      </c>
      <c r="L116" s="22">
        <f t="shared" si="24"/>
        <v>30500</v>
      </c>
      <c r="M116" s="56">
        <v>130000</v>
      </c>
      <c r="N116" s="7" t="s">
        <v>50</v>
      </c>
      <c r="O116" s="146"/>
      <c r="P116" s="137"/>
      <c r="Q116" s="135"/>
      <c r="R116" s="135"/>
      <c r="S116" s="136"/>
    </row>
    <row r="117" spans="1:19" ht="24">
      <c r="A117" s="71" t="s">
        <v>442</v>
      </c>
      <c r="B117" s="90" t="s">
        <v>174</v>
      </c>
      <c r="C117" s="45" t="s">
        <v>633</v>
      </c>
      <c r="D117" s="80"/>
      <c r="E117" s="80">
        <v>700</v>
      </c>
      <c r="F117" s="80">
        <v>700</v>
      </c>
      <c r="G117" s="80">
        <v>700</v>
      </c>
      <c r="H117" s="80">
        <v>800</v>
      </c>
      <c r="I117" s="80"/>
      <c r="J117" s="80"/>
      <c r="K117" s="83">
        <f aca="true" t="shared" si="30" ref="K117:K127">SUM(D117:J117)</f>
        <v>2900</v>
      </c>
      <c r="L117" s="22">
        <f t="shared" si="24"/>
        <v>2900</v>
      </c>
      <c r="M117" s="22"/>
      <c r="N117" s="7" t="s">
        <v>50</v>
      </c>
      <c r="O117" s="142"/>
      <c r="P117" s="75"/>
      <c r="Q117" s="138"/>
      <c r="R117" s="138"/>
      <c r="S117" s="143"/>
    </row>
    <row r="118" spans="1:19" ht="12">
      <c r="A118" s="71" t="s">
        <v>443</v>
      </c>
      <c r="B118" s="90" t="s">
        <v>402</v>
      </c>
      <c r="C118" s="45" t="s">
        <v>633</v>
      </c>
      <c r="D118" s="80"/>
      <c r="E118" s="80"/>
      <c r="F118" s="80">
        <v>1000</v>
      </c>
      <c r="G118" s="80">
        <v>1000</v>
      </c>
      <c r="H118" s="83">
        <v>0</v>
      </c>
      <c r="I118" s="80"/>
      <c r="J118" s="80"/>
      <c r="K118" s="83">
        <f t="shared" si="30"/>
        <v>2000</v>
      </c>
      <c r="L118" s="22">
        <f t="shared" si="24"/>
        <v>2000</v>
      </c>
      <c r="M118" s="22"/>
      <c r="N118" s="7" t="s">
        <v>50</v>
      </c>
      <c r="O118" s="142"/>
      <c r="P118" s="75"/>
      <c r="Q118" s="138"/>
      <c r="R118" s="138"/>
      <c r="S118" s="143"/>
    </row>
    <row r="119" spans="1:19" ht="24">
      <c r="A119" s="71" t="s">
        <v>444</v>
      </c>
      <c r="B119" s="90" t="s">
        <v>37</v>
      </c>
      <c r="C119" s="45" t="s">
        <v>633</v>
      </c>
      <c r="D119" s="80">
        <v>500</v>
      </c>
      <c r="E119" s="80">
        <v>500</v>
      </c>
      <c r="F119" s="80">
        <v>1000</v>
      </c>
      <c r="G119" s="80">
        <v>1000</v>
      </c>
      <c r="H119" s="80">
        <v>1000</v>
      </c>
      <c r="I119" s="83">
        <v>0</v>
      </c>
      <c r="J119" s="83">
        <v>0</v>
      </c>
      <c r="K119" s="83">
        <f>SUM(D119:J119)</f>
        <v>4000</v>
      </c>
      <c r="L119" s="22">
        <f t="shared" si="24"/>
        <v>3000</v>
      </c>
      <c r="M119" s="22">
        <v>1000</v>
      </c>
      <c r="N119" s="7" t="s">
        <v>50</v>
      </c>
      <c r="O119" s="146"/>
      <c r="P119" s="75"/>
      <c r="Q119" s="138"/>
      <c r="R119" s="138"/>
      <c r="S119" s="143"/>
    </row>
    <row r="120" spans="1:19" ht="24">
      <c r="A120" s="71" t="s">
        <v>445</v>
      </c>
      <c r="B120" s="90" t="s">
        <v>83</v>
      </c>
      <c r="C120" s="45" t="s">
        <v>633</v>
      </c>
      <c r="D120" s="80"/>
      <c r="E120" s="80">
        <v>1000</v>
      </c>
      <c r="F120" s="80">
        <v>1000</v>
      </c>
      <c r="G120" s="5">
        <v>500</v>
      </c>
      <c r="H120" s="5">
        <v>500</v>
      </c>
      <c r="I120" s="5">
        <v>500</v>
      </c>
      <c r="J120" s="5">
        <v>500</v>
      </c>
      <c r="K120" s="83">
        <f t="shared" si="30"/>
        <v>4000</v>
      </c>
      <c r="L120" s="22">
        <f t="shared" si="24"/>
        <v>3000</v>
      </c>
      <c r="M120" s="22">
        <v>1000</v>
      </c>
      <c r="N120" s="7" t="s">
        <v>50</v>
      </c>
      <c r="O120" s="142"/>
      <c r="P120" s="75"/>
      <c r="Q120" s="138"/>
      <c r="R120" s="138"/>
      <c r="S120" s="143"/>
    </row>
    <row r="121" spans="1:19" ht="24">
      <c r="A121" s="71" t="s">
        <v>446</v>
      </c>
      <c r="B121" s="13" t="s">
        <v>616</v>
      </c>
      <c r="C121" s="45" t="s">
        <v>633</v>
      </c>
      <c r="D121" s="80"/>
      <c r="E121" s="80">
        <v>1500</v>
      </c>
      <c r="F121" s="80"/>
      <c r="G121" s="5">
        <v>8000</v>
      </c>
      <c r="H121" s="80"/>
      <c r="I121" s="80"/>
      <c r="J121" s="80"/>
      <c r="K121" s="83">
        <f t="shared" si="30"/>
        <v>9500</v>
      </c>
      <c r="L121" s="22">
        <f t="shared" si="24"/>
        <v>3500</v>
      </c>
      <c r="M121" s="56">
        <v>6000</v>
      </c>
      <c r="N121" s="7" t="s">
        <v>50</v>
      </c>
      <c r="O121" s="146"/>
      <c r="P121" s="137"/>
      <c r="Q121" s="135"/>
      <c r="R121" s="135"/>
      <c r="S121" s="136"/>
    </row>
    <row r="122" spans="1:19" ht="12">
      <c r="A122" s="71" t="s">
        <v>447</v>
      </c>
      <c r="B122" s="13" t="s">
        <v>403</v>
      </c>
      <c r="C122" s="45" t="s">
        <v>633</v>
      </c>
      <c r="D122" s="80">
        <v>400</v>
      </c>
      <c r="E122" s="80">
        <v>450</v>
      </c>
      <c r="F122" s="80">
        <v>450</v>
      </c>
      <c r="G122" s="80">
        <v>450</v>
      </c>
      <c r="H122" s="80">
        <v>450</v>
      </c>
      <c r="I122" s="80">
        <v>450</v>
      </c>
      <c r="J122" s="80">
        <v>450</v>
      </c>
      <c r="K122" s="83">
        <f>SUM(D122:J122)</f>
        <v>3100</v>
      </c>
      <c r="L122" s="22">
        <f t="shared" si="24"/>
        <v>3100</v>
      </c>
      <c r="M122" s="22"/>
      <c r="N122" s="7" t="s">
        <v>50</v>
      </c>
      <c r="O122" s="146"/>
      <c r="P122" s="147"/>
      <c r="Q122" s="135"/>
      <c r="R122" s="135"/>
      <c r="S122" s="136"/>
    </row>
    <row r="123" spans="1:19" ht="24">
      <c r="A123" s="71" t="s">
        <v>448</v>
      </c>
      <c r="B123" s="13" t="s">
        <v>164</v>
      </c>
      <c r="C123" s="44" t="s">
        <v>634</v>
      </c>
      <c r="D123" s="80">
        <v>285</v>
      </c>
      <c r="E123" s="80">
        <v>300</v>
      </c>
      <c r="F123" s="80">
        <v>300</v>
      </c>
      <c r="G123" s="80">
        <v>350</v>
      </c>
      <c r="H123" s="80">
        <v>350</v>
      </c>
      <c r="I123" s="80">
        <v>400</v>
      </c>
      <c r="J123" s="80">
        <v>450</v>
      </c>
      <c r="K123" s="83">
        <f>SUM(D123:J123)</f>
        <v>2435</v>
      </c>
      <c r="L123" s="22">
        <f t="shared" si="24"/>
        <v>1435</v>
      </c>
      <c r="M123" s="22">
        <v>1000</v>
      </c>
      <c r="N123" s="7" t="s">
        <v>50</v>
      </c>
      <c r="O123" s="146"/>
      <c r="P123" s="147"/>
      <c r="Q123" s="135"/>
      <c r="R123" s="135"/>
      <c r="S123" s="136"/>
    </row>
    <row r="124" spans="1:19" ht="12">
      <c r="A124" s="71" t="s">
        <v>449</v>
      </c>
      <c r="B124" s="13" t="s">
        <v>163</v>
      </c>
      <c r="C124" s="44" t="s">
        <v>634</v>
      </c>
      <c r="D124" s="80">
        <v>180</v>
      </c>
      <c r="E124" s="80">
        <v>380</v>
      </c>
      <c r="F124" s="80">
        <v>200</v>
      </c>
      <c r="G124" s="5">
        <v>100</v>
      </c>
      <c r="H124" s="5">
        <v>100</v>
      </c>
      <c r="I124" s="5">
        <v>100</v>
      </c>
      <c r="J124" s="5">
        <v>100</v>
      </c>
      <c r="K124" s="83">
        <f>SUM(D124:J124)</f>
        <v>1160</v>
      </c>
      <c r="L124" s="22">
        <f t="shared" si="24"/>
        <v>1160</v>
      </c>
      <c r="M124" s="22"/>
      <c r="N124" s="7" t="s">
        <v>50</v>
      </c>
      <c r="O124" s="146"/>
      <c r="P124" s="147"/>
      <c r="Q124" s="135"/>
      <c r="R124" s="135"/>
      <c r="S124" s="136"/>
    </row>
    <row r="125" spans="1:19" ht="12">
      <c r="A125" s="71" t="s">
        <v>450</v>
      </c>
      <c r="B125" s="90" t="s">
        <v>84</v>
      </c>
      <c r="C125" s="91" t="s">
        <v>634</v>
      </c>
      <c r="D125" s="80"/>
      <c r="E125" s="80"/>
      <c r="F125" s="80">
        <v>500</v>
      </c>
      <c r="G125" s="80"/>
      <c r="H125" s="80"/>
      <c r="I125" s="80"/>
      <c r="J125" s="80"/>
      <c r="K125" s="83">
        <f t="shared" si="30"/>
        <v>500</v>
      </c>
      <c r="L125" s="22">
        <f t="shared" si="24"/>
        <v>500</v>
      </c>
      <c r="M125" s="22"/>
      <c r="N125" s="7" t="s">
        <v>50</v>
      </c>
      <c r="O125" s="146"/>
      <c r="P125" s="137"/>
      <c r="Q125" s="138"/>
      <c r="R125" s="138"/>
      <c r="S125" s="143"/>
    </row>
    <row r="126" spans="1:19" ht="12">
      <c r="A126" s="71" t="s">
        <v>451</v>
      </c>
      <c r="B126" s="90" t="s">
        <v>85</v>
      </c>
      <c r="C126" s="45" t="s">
        <v>633</v>
      </c>
      <c r="D126" s="80"/>
      <c r="E126" s="80"/>
      <c r="F126" s="80"/>
      <c r="G126" s="80"/>
      <c r="H126" s="80">
        <v>300</v>
      </c>
      <c r="I126" s="80">
        <v>400</v>
      </c>
      <c r="J126" s="80">
        <v>400</v>
      </c>
      <c r="K126" s="83">
        <f t="shared" si="30"/>
        <v>1100</v>
      </c>
      <c r="L126" s="22">
        <f t="shared" si="24"/>
        <v>1100</v>
      </c>
      <c r="M126" s="22"/>
      <c r="N126" s="7" t="s">
        <v>50</v>
      </c>
      <c r="O126" s="146"/>
      <c r="P126" s="137"/>
      <c r="Q126" s="138"/>
      <c r="R126" s="138"/>
      <c r="S126" s="143"/>
    </row>
    <row r="127" spans="1:19" ht="24">
      <c r="A127" s="71" t="s">
        <v>452</v>
      </c>
      <c r="B127" s="90" t="s">
        <v>404</v>
      </c>
      <c r="C127" s="44" t="s">
        <v>634</v>
      </c>
      <c r="D127" s="80">
        <v>460</v>
      </c>
      <c r="E127" s="80">
        <v>300</v>
      </c>
      <c r="F127" s="80">
        <v>300</v>
      </c>
      <c r="G127" s="5">
        <v>0</v>
      </c>
      <c r="H127" s="80"/>
      <c r="I127" s="80"/>
      <c r="J127" s="80"/>
      <c r="K127" s="83">
        <f t="shared" si="30"/>
        <v>1060</v>
      </c>
      <c r="L127" s="22">
        <f t="shared" si="24"/>
        <v>1060</v>
      </c>
      <c r="M127" s="22"/>
      <c r="N127" s="7" t="s">
        <v>50</v>
      </c>
      <c r="O127" s="146"/>
      <c r="P127" s="137"/>
      <c r="Q127" s="138"/>
      <c r="R127" s="138"/>
      <c r="S127" s="143"/>
    </row>
    <row r="128" spans="1:19" ht="24">
      <c r="A128" s="71" t="s">
        <v>453</v>
      </c>
      <c r="B128" s="13" t="s">
        <v>405</v>
      </c>
      <c r="C128" s="45" t="s">
        <v>633</v>
      </c>
      <c r="D128" s="80">
        <v>10000</v>
      </c>
      <c r="E128" s="80">
        <v>10000</v>
      </c>
      <c r="F128" s="80">
        <v>10000</v>
      </c>
      <c r="G128" s="80">
        <v>10000</v>
      </c>
      <c r="H128" s="80">
        <v>10000</v>
      </c>
      <c r="I128" s="80">
        <v>10000</v>
      </c>
      <c r="J128" s="80">
        <v>10000</v>
      </c>
      <c r="K128" s="83">
        <f>SUM(D128:J128)</f>
        <v>70000</v>
      </c>
      <c r="L128" s="22">
        <f>K128-M128</f>
        <v>70000</v>
      </c>
      <c r="M128" s="22"/>
      <c r="N128" s="8" t="s">
        <v>50</v>
      </c>
      <c r="O128" s="146"/>
      <c r="P128" s="75"/>
      <c r="Q128" s="120"/>
      <c r="R128" s="120"/>
      <c r="S128" s="136"/>
    </row>
    <row r="129" spans="1:19" ht="12">
      <c r="A129" s="82" t="s">
        <v>153</v>
      </c>
      <c r="B129" s="94" t="s">
        <v>154</v>
      </c>
      <c r="C129" s="78"/>
      <c r="D129" s="5"/>
      <c r="E129" s="5"/>
      <c r="F129" s="5"/>
      <c r="G129" s="5">
        <v>1000</v>
      </c>
      <c r="H129" s="5"/>
      <c r="I129" s="5"/>
      <c r="J129" s="5"/>
      <c r="K129" s="5">
        <f>SUM(D129:J129)</f>
        <v>1000</v>
      </c>
      <c r="L129" s="56">
        <f>K129-M129</f>
        <v>1000</v>
      </c>
      <c r="M129" s="56"/>
      <c r="N129" s="89" t="s">
        <v>50</v>
      </c>
      <c r="O129" s="146"/>
      <c r="P129" s="75"/>
      <c r="Q129" s="120"/>
      <c r="R129" s="120"/>
      <c r="S129" s="136"/>
    </row>
    <row r="130" spans="1:20" s="6" customFormat="1" ht="24">
      <c r="A130" s="72">
        <v>3</v>
      </c>
      <c r="B130" s="12" t="s">
        <v>105</v>
      </c>
      <c r="C130" s="4"/>
      <c r="D130" s="79">
        <f aca="true" t="shared" si="31" ref="D130:J130">D132+D134+D139+D145+D147+D149</f>
        <v>30700</v>
      </c>
      <c r="E130" s="79">
        <f t="shared" si="31"/>
        <v>74150</v>
      </c>
      <c r="F130" s="79">
        <f t="shared" si="31"/>
        <v>48250</v>
      </c>
      <c r="G130" s="79">
        <f t="shared" si="31"/>
        <v>41100</v>
      </c>
      <c r="H130" s="79">
        <f t="shared" si="31"/>
        <v>69500</v>
      </c>
      <c r="I130" s="79">
        <f t="shared" si="31"/>
        <v>32000</v>
      </c>
      <c r="J130" s="79">
        <f t="shared" si="31"/>
        <v>31500</v>
      </c>
      <c r="K130" s="171">
        <f aca="true" t="shared" si="32" ref="K130:K135">SUM(D130:J130)</f>
        <v>327200</v>
      </c>
      <c r="L130" s="57">
        <f t="shared" si="24"/>
        <v>273400</v>
      </c>
      <c r="M130" s="79">
        <f>M132+M134+M139+M145+M147+M149</f>
        <v>53800</v>
      </c>
      <c r="N130" s="95"/>
      <c r="O130" s="128"/>
      <c r="P130" s="119"/>
      <c r="Q130" s="122"/>
      <c r="R130" s="122"/>
      <c r="S130" s="123"/>
      <c r="T130" s="25"/>
    </row>
    <row r="131" spans="1:20" s="6" customFormat="1" ht="12">
      <c r="A131" s="72"/>
      <c r="B131" s="67" t="s">
        <v>205</v>
      </c>
      <c r="C131" s="4"/>
      <c r="D131" s="79">
        <f>D133+SUM(D135:D136)+SUM(D140:D143)+D146+D148+D150+D151</f>
        <v>30350</v>
      </c>
      <c r="E131" s="79">
        <f>E133+SUM(E135:E136)+SUM(E140:E143)+E146+E148+E150+E151</f>
        <v>72800</v>
      </c>
      <c r="F131" s="79">
        <f>F133+SUM(F135:F136)+SUM(F140:F144)+F146+F148+F150+F151</f>
        <v>47400</v>
      </c>
      <c r="G131" s="79">
        <f>G133+SUM(G135:G136)+SUM(G140:G144)+G146+G148+G150+G151</f>
        <v>40200</v>
      </c>
      <c r="H131" s="79">
        <f>H133+SUM(H135:H136)+SUM(H140:H144)+H146+H148+H150+H151</f>
        <v>68600</v>
      </c>
      <c r="I131" s="79">
        <f>I133+SUM(I135:I136)+SUM(I140:I144)+I146+I148+I150+I151</f>
        <v>31600</v>
      </c>
      <c r="J131" s="79">
        <f>J133+SUM(J135:J136)+SUM(J140:J144)+J146+J148+J150+J151</f>
        <v>31100</v>
      </c>
      <c r="K131" s="171">
        <f>SUM(D131:J131)</f>
        <v>322050</v>
      </c>
      <c r="L131" s="57">
        <f>K131-M131</f>
        <v>268250</v>
      </c>
      <c r="M131" s="79">
        <f>M133+SUM(M135:M136)+SUM(M140:M144)+M146+M148+M150+M151</f>
        <v>53800</v>
      </c>
      <c r="N131" s="95"/>
      <c r="O131" s="128"/>
      <c r="P131" s="119"/>
      <c r="Q131" s="122"/>
      <c r="R131" s="122"/>
      <c r="S131" s="123"/>
      <c r="T131" s="25"/>
    </row>
    <row r="132" spans="1:19" ht="24">
      <c r="A132" s="72" t="s">
        <v>454</v>
      </c>
      <c r="B132" s="14" t="s">
        <v>306</v>
      </c>
      <c r="C132" s="46"/>
      <c r="D132" s="79">
        <f aca="true" t="shared" si="33" ref="D132:J132">SUM(D133:D133)</f>
        <v>1500</v>
      </c>
      <c r="E132" s="79">
        <f t="shared" si="33"/>
        <v>1600</v>
      </c>
      <c r="F132" s="79">
        <f t="shared" si="33"/>
        <v>1700</v>
      </c>
      <c r="G132" s="79">
        <f t="shared" si="33"/>
        <v>1700</v>
      </c>
      <c r="H132" s="79">
        <f t="shared" si="33"/>
        <v>1900</v>
      </c>
      <c r="I132" s="79">
        <f t="shared" si="33"/>
        <v>1900</v>
      </c>
      <c r="J132" s="79">
        <f t="shared" si="33"/>
        <v>1900</v>
      </c>
      <c r="K132" s="171">
        <f t="shared" si="32"/>
        <v>12200</v>
      </c>
      <c r="L132" s="57">
        <f t="shared" si="24"/>
        <v>12200</v>
      </c>
      <c r="M132" s="79">
        <f>SUM(M133:M133)</f>
        <v>0</v>
      </c>
      <c r="N132" s="8"/>
      <c r="O132" s="128"/>
      <c r="P132" s="119"/>
      <c r="Q132" s="120"/>
      <c r="R132" s="120"/>
      <c r="S132" s="121"/>
    </row>
    <row r="133" spans="1:19" ht="24">
      <c r="A133" s="71" t="s">
        <v>455</v>
      </c>
      <c r="B133" s="13" t="s">
        <v>307</v>
      </c>
      <c r="C133" s="44" t="s">
        <v>634</v>
      </c>
      <c r="D133" s="80">
        <v>1500</v>
      </c>
      <c r="E133" s="80">
        <v>1600</v>
      </c>
      <c r="F133" s="80">
        <v>1700</v>
      </c>
      <c r="G133" s="80">
        <v>1700</v>
      </c>
      <c r="H133" s="80">
        <v>1900</v>
      </c>
      <c r="I133" s="80">
        <v>1900</v>
      </c>
      <c r="J133" s="80">
        <v>1900</v>
      </c>
      <c r="K133" s="83">
        <f t="shared" si="32"/>
        <v>12200</v>
      </c>
      <c r="L133" s="22">
        <f t="shared" si="24"/>
        <v>12200</v>
      </c>
      <c r="M133" s="22"/>
      <c r="N133" s="8" t="s">
        <v>59</v>
      </c>
      <c r="O133" s="146"/>
      <c r="P133" s="75"/>
      <c r="Q133" s="120"/>
      <c r="R133" s="120"/>
      <c r="S133" s="136"/>
    </row>
    <row r="134" spans="1:19" ht="24">
      <c r="A134" s="72" t="s">
        <v>456</v>
      </c>
      <c r="B134" s="14" t="s">
        <v>308</v>
      </c>
      <c r="C134" s="46"/>
      <c r="D134" s="79">
        <f aca="true" t="shared" si="34" ref="D134:J134">SUM(D135:D138)</f>
        <v>9750</v>
      </c>
      <c r="E134" s="79">
        <f t="shared" si="34"/>
        <v>22850</v>
      </c>
      <c r="F134" s="79">
        <f t="shared" si="34"/>
        <v>23350</v>
      </c>
      <c r="G134" s="79">
        <f t="shared" si="34"/>
        <v>12900</v>
      </c>
      <c r="H134" s="79">
        <f t="shared" si="34"/>
        <v>11900</v>
      </c>
      <c r="I134" s="79">
        <f t="shared" si="34"/>
        <v>12400</v>
      </c>
      <c r="J134" s="79">
        <f t="shared" si="34"/>
        <v>12400</v>
      </c>
      <c r="K134" s="171">
        <f t="shared" si="32"/>
        <v>105550</v>
      </c>
      <c r="L134" s="57">
        <f t="shared" si="24"/>
        <v>100550</v>
      </c>
      <c r="M134" s="79">
        <f>SUM(M135:M138)</f>
        <v>5000</v>
      </c>
      <c r="N134" s="95"/>
      <c r="O134" s="128"/>
      <c r="P134" s="119"/>
      <c r="Q134" s="120"/>
      <c r="R134" s="120"/>
      <c r="S134" s="121"/>
    </row>
    <row r="135" spans="1:19" ht="24">
      <c r="A135" s="71" t="s">
        <v>457</v>
      </c>
      <c r="B135" s="13" t="s">
        <v>38</v>
      </c>
      <c r="C135" s="44" t="s">
        <v>634</v>
      </c>
      <c r="D135" s="80">
        <v>3200</v>
      </c>
      <c r="E135" s="80">
        <v>15000</v>
      </c>
      <c r="F135" s="80">
        <v>15000</v>
      </c>
      <c r="G135" s="80">
        <v>4000</v>
      </c>
      <c r="H135" s="80">
        <v>4000</v>
      </c>
      <c r="I135" s="80">
        <v>4000</v>
      </c>
      <c r="J135" s="80">
        <v>4000</v>
      </c>
      <c r="K135" s="83">
        <f t="shared" si="32"/>
        <v>49200</v>
      </c>
      <c r="L135" s="22">
        <f t="shared" si="24"/>
        <v>44200</v>
      </c>
      <c r="M135" s="22">
        <v>5000</v>
      </c>
      <c r="N135" s="8" t="s">
        <v>59</v>
      </c>
      <c r="O135" s="146"/>
      <c r="P135" s="75"/>
      <c r="Q135" s="135"/>
      <c r="R135" s="135"/>
      <c r="S135" s="136"/>
    </row>
    <row r="136" spans="1:19" ht="48">
      <c r="A136" s="71" t="s">
        <v>458</v>
      </c>
      <c r="B136" s="13" t="s">
        <v>309</v>
      </c>
      <c r="C136" s="44" t="s">
        <v>634</v>
      </c>
      <c r="D136" s="80">
        <v>6200</v>
      </c>
      <c r="E136" s="80">
        <v>6500</v>
      </c>
      <c r="F136" s="80">
        <v>7500</v>
      </c>
      <c r="G136" s="80">
        <v>8000</v>
      </c>
      <c r="H136" s="80">
        <v>7000</v>
      </c>
      <c r="I136" s="80">
        <v>8000</v>
      </c>
      <c r="J136" s="80">
        <v>8000</v>
      </c>
      <c r="K136" s="83">
        <f aca="true" t="shared" si="35" ref="K136:K145">SUM(D136:J136)</f>
        <v>51200</v>
      </c>
      <c r="L136" s="22">
        <f t="shared" si="24"/>
        <v>51200</v>
      </c>
      <c r="M136" s="22"/>
      <c r="N136" s="8" t="s">
        <v>59</v>
      </c>
      <c r="O136" s="146"/>
      <c r="P136" s="75"/>
      <c r="Q136" s="135"/>
      <c r="R136" s="135"/>
      <c r="S136" s="136"/>
    </row>
    <row r="137" spans="1:19" ht="24">
      <c r="A137" s="71" t="s">
        <v>459</v>
      </c>
      <c r="B137" s="13" t="s">
        <v>159</v>
      </c>
      <c r="C137" s="44" t="s">
        <v>634</v>
      </c>
      <c r="D137" s="80">
        <v>350</v>
      </c>
      <c r="E137" s="80">
        <v>350</v>
      </c>
      <c r="F137" s="80">
        <v>350</v>
      </c>
      <c r="G137" s="80">
        <v>400</v>
      </c>
      <c r="H137" s="80">
        <v>400</v>
      </c>
      <c r="I137" s="80">
        <v>400</v>
      </c>
      <c r="J137" s="80">
        <v>400</v>
      </c>
      <c r="K137" s="83">
        <f t="shared" si="35"/>
        <v>2650</v>
      </c>
      <c r="L137" s="22">
        <f t="shared" si="24"/>
        <v>2650</v>
      </c>
      <c r="M137" s="22"/>
      <c r="N137" s="8" t="s">
        <v>59</v>
      </c>
      <c r="O137" s="146"/>
      <c r="P137" s="126"/>
      <c r="Q137" s="135"/>
      <c r="R137" s="135"/>
      <c r="S137" s="136"/>
    </row>
    <row r="138" spans="1:19" ht="36">
      <c r="A138" s="71" t="s">
        <v>369</v>
      </c>
      <c r="B138" s="13" t="s">
        <v>370</v>
      </c>
      <c r="C138" s="44" t="s">
        <v>634</v>
      </c>
      <c r="D138" s="80"/>
      <c r="E138" s="80">
        <v>1000</v>
      </c>
      <c r="F138" s="80">
        <v>500</v>
      </c>
      <c r="G138" s="5">
        <v>500</v>
      </c>
      <c r="H138" s="5">
        <v>500</v>
      </c>
      <c r="I138" s="80"/>
      <c r="J138" s="80"/>
      <c r="K138" s="83">
        <f t="shared" si="35"/>
        <v>2500</v>
      </c>
      <c r="L138" s="22">
        <f t="shared" si="24"/>
        <v>2500</v>
      </c>
      <c r="M138" s="22"/>
      <c r="N138" s="8" t="s">
        <v>371</v>
      </c>
      <c r="O138" s="146"/>
      <c r="P138" s="126"/>
      <c r="Q138" s="135"/>
      <c r="R138" s="135"/>
      <c r="S138" s="136"/>
    </row>
    <row r="139" spans="1:19" ht="24">
      <c r="A139" s="72" t="s">
        <v>460</v>
      </c>
      <c r="B139" s="14" t="s">
        <v>177</v>
      </c>
      <c r="C139" s="96"/>
      <c r="D139" s="79">
        <f>SUM(D140:D143)</f>
        <v>15050</v>
      </c>
      <c r="E139" s="79">
        <f>SUM(E140:E143)</f>
        <v>14300</v>
      </c>
      <c r="F139" s="79">
        <f>SUM(F140:F144)</f>
        <v>14800</v>
      </c>
      <c r="G139" s="79">
        <f>SUM(G140:G144)</f>
        <v>22100</v>
      </c>
      <c r="H139" s="79">
        <f>SUM(H140:H144)</f>
        <v>22300</v>
      </c>
      <c r="I139" s="79">
        <f>SUM(I140:I144)</f>
        <v>14300</v>
      </c>
      <c r="J139" s="79">
        <f>SUM(J140:J144)</f>
        <v>14300</v>
      </c>
      <c r="K139" s="171">
        <f t="shared" si="35"/>
        <v>117150</v>
      </c>
      <c r="L139" s="57">
        <f t="shared" si="24"/>
        <v>94850</v>
      </c>
      <c r="M139" s="79">
        <f>SUM(M140:M144)</f>
        <v>22300</v>
      </c>
      <c r="N139" s="8"/>
      <c r="O139" s="128"/>
      <c r="P139" s="126"/>
      <c r="Q139" s="135"/>
      <c r="R139" s="135"/>
      <c r="S139" s="148"/>
    </row>
    <row r="140" spans="1:19" ht="24">
      <c r="A140" s="71" t="s">
        <v>461</v>
      </c>
      <c r="B140" s="13" t="s">
        <v>310</v>
      </c>
      <c r="C140" s="44" t="s">
        <v>634</v>
      </c>
      <c r="D140" s="80">
        <v>7000</v>
      </c>
      <c r="E140" s="80">
        <v>5000</v>
      </c>
      <c r="F140" s="80">
        <v>5000</v>
      </c>
      <c r="G140" s="5">
        <v>11000</v>
      </c>
      <c r="H140" s="5">
        <v>13000</v>
      </c>
      <c r="I140" s="80">
        <v>5000</v>
      </c>
      <c r="J140" s="80">
        <v>5000</v>
      </c>
      <c r="K140" s="83">
        <f t="shared" si="35"/>
        <v>51000</v>
      </c>
      <c r="L140" s="22">
        <f aca="true" t="shared" si="36" ref="L140:L146">K140-M140</f>
        <v>29000</v>
      </c>
      <c r="M140" s="56">
        <v>22000</v>
      </c>
      <c r="N140" s="7" t="s">
        <v>50</v>
      </c>
      <c r="O140" s="146"/>
      <c r="P140" s="75"/>
      <c r="Q140" s="120"/>
      <c r="R140" s="120"/>
      <c r="S140" s="136"/>
    </row>
    <row r="141" spans="1:19" ht="24">
      <c r="A141" s="71" t="s">
        <v>462</v>
      </c>
      <c r="B141" s="90" t="s">
        <v>311</v>
      </c>
      <c r="C141" s="44" t="s">
        <v>634</v>
      </c>
      <c r="D141" s="80">
        <v>750</v>
      </c>
      <c r="E141" s="80">
        <v>2000</v>
      </c>
      <c r="F141" s="80">
        <v>2000</v>
      </c>
      <c r="G141" s="80">
        <v>2000</v>
      </c>
      <c r="H141" s="80">
        <v>2000</v>
      </c>
      <c r="I141" s="80">
        <v>2000</v>
      </c>
      <c r="J141" s="80">
        <v>2000</v>
      </c>
      <c r="K141" s="83">
        <f t="shared" si="35"/>
        <v>12750</v>
      </c>
      <c r="L141" s="22">
        <f t="shared" si="36"/>
        <v>12750</v>
      </c>
      <c r="M141" s="22"/>
      <c r="N141" s="7" t="s">
        <v>50</v>
      </c>
      <c r="O141" s="146"/>
      <c r="P141" s="75"/>
      <c r="Q141" s="138"/>
      <c r="R141" s="138"/>
      <c r="S141" s="143"/>
    </row>
    <row r="142" spans="1:19" ht="36">
      <c r="A142" s="71" t="s">
        <v>463</v>
      </c>
      <c r="B142" s="13" t="s">
        <v>312</v>
      </c>
      <c r="C142" s="45" t="s">
        <v>633</v>
      </c>
      <c r="D142" s="80">
        <v>6000</v>
      </c>
      <c r="E142" s="80">
        <v>6000</v>
      </c>
      <c r="F142" s="80">
        <v>6000</v>
      </c>
      <c r="G142" s="80">
        <v>6000</v>
      </c>
      <c r="H142" s="80">
        <v>6000</v>
      </c>
      <c r="I142" s="80">
        <v>6000</v>
      </c>
      <c r="J142" s="80">
        <v>6000</v>
      </c>
      <c r="K142" s="83">
        <f t="shared" si="35"/>
        <v>42000</v>
      </c>
      <c r="L142" s="22">
        <f t="shared" si="36"/>
        <v>42000</v>
      </c>
      <c r="M142" s="22"/>
      <c r="N142" s="8" t="s">
        <v>50</v>
      </c>
      <c r="O142" s="146"/>
      <c r="P142" s="75"/>
      <c r="Q142" s="120"/>
      <c r="R142" s="120"/>
      <c r="S142" s="136"/>
    </row>
    <row r="143" spans="1:19" ht="12">
      <c r="A143" s="71" t="s">
        <v>464</v>
      </c>
      <c r="B143" s="13" t="s">
        <v>165</v>
      </c>
      <c r="C143" s="44" t="s">
        <v>634</v>
      </c>
      <c r="D143" s="80">
        <v>1300</v>
      </c>
      <c r="E143" s="80">
        <v>1300</v>
      </c>
      <c r="F143" s="80">
        <v>1300</v>
      </c>
      <c r="G143" s="80">
        <v>1300</v>
      </c>
      <c r="H143" s="80">
        <v>1300</v>
      </c>
      <c r="I143" s="80">
        <v>1300</v>
      </c>
      <c r="J143" s="80">
        <v>1300</v>
      </c>
      <c r="K143" s="83">
        <f t="shared" si="35"/>
        <v>9100</v>
      </c>
      <c r="L143" s="22">
        <f t="shared" si="36"/>
        <v>9100</v>
      </c>
      <c r="M143" s="22"/>
      <c r="N143" s="8" t="s">
        <v>59</v>
      </c>
      <c r="O143" s="146"/>
      <c r="P143" s="75"/>
      <c r="Q143" s="120"/>
      <c r="R143" s="120"/>
      <c r="S143" s="136"/>
    </row>
    <row r="144" spans="1:19" ht="24">
      <c r="A144" s="71" t="s">
        <v>190</v>
      </c>
      <c r="B144" s="13" t="s">
        <v>191</v>
      </c>
      <c r="C144" s="44" t="s">
        <v>634</v>
      </c>
      <c r="D144" s="80"/>
      <c r="E144" s="80"/>
      <c r="F144" s="80">
        <v>500</v>
      </c>
      <c r="G144" s="83">
        <v>1800</v>
      </c>
      <c r="H144" s="80"/>
      <c r="I144" s="80"/>
      <c r="J144" s="80"/>
      <c r="K144" s="83">
        <f t="shared" si="35"/>
        <v>2300</v>
      </c>
      <c r="L144" s="22">
        <f t="shared" si="36"/>
        <v>2000</v>
      </c>
      <c r="M144" s="22">
        <v>300</v>
      </c>
      <c r="N144" s="8" t="s">
        <v>59</v>
      </c>
      <c r="O144" s="146"/>
      <c r="P144" s="75"/>
      <c r="Q144" s="120"/>
      <c r="R144" s="120"/>
      <c r="S144" s="136"/>
    </row>
    <row r="145" spans="1:20" s="37" customFormat="1" ht="12">
      <c r="A145" s="72" t="s">
        <v>465</v>
      </c>
      <c r="B145" s="14" t="s">
        <v>182</v>
      </c>
      <c r="C145" s="46"/>
      <c r="D145" s="57">
        <f aca="true" t="shared" si="37" ref="D145:J145">D146</f>
        <v>0</v>
      </c>
      <c r="E145" s="57">
        <f t="shared" si="37"/>
        <v>30000</v>
      </c>
      <c r="F145" s="57">
        <f t="shared" si="37"/>
        <v>0</v>
      </c>
      <c r="G145" s="57">
        <f t="shared" si="37"/>
        <v>2000</v>
      </c>
      <c r="H145" s="57">
        <f t="shared" si="37"/>
        <v>30000</v>
      </c>
      <c r="I145" s="57">
        <f t="shared" si="37"/>
        <v>0</v>
      </c>
      <c r="J145" s="57">
        <f t="shared" si="37"/>
        <v>0</v>
      </c>
      <c r="K145" s="171">
        <f t="shared" si="35"/>
        <v>62000</v>
      </c>
      <c r="L145" s="22">
        <f t="shared" si="36"/>
        <v>37000</v>
      </c>
      <c r="M145" s="57">
        <f>M146</f>
        <v>25000</v>
      </c>
      <c r="N145" s="95"/>
      <c r="O145" s="149"/>
      <c r="P145" s="59"/>
      <c r="Q145" s="115"/>
      <c r="R145" s="115"/>
      <c r="S145" s="121"/>
      <c r="T145" s="36"/>
    </row>
    <row r="146" spans="1:19" ht="12">
      <c r="A146" s="71" t="s">
        <v>466</v>
      </c>
      <c r="B146" s="13" t="s">
        <v>72</v>
      </c>
      <c r="C146" s="44" t="s">
        <v>634</v>
      </c>
      <c r="D146" s="80"/>
      <c r="E146" s="80">
        <v>30000</v>
      </c>
      <c r="F146" s="80">
        <v>0</v>
      </c>
      <c r="G146" s="5">
        <v>2000</v>
      </c>
      <c r="H146" s="80">
        <v>30000</v>
      </c>
      <c r="I146" s="80"/>
      <c r="J146" s="80"/>
      <c r="K146" s="83">
        <f>SUM(D146:J146)</f>
        <v>62000</v>
      </c>
      <c r="L146" s="22">
        <f t="shared" si="36"/>
        <v>37000</v>
      </c>
      <c r="M146" s="22">
        <v>25000</v>
      </c>
      <c r="N146" s="8" t="s">
        <v>59</v>
      </c>
      <c r="O146" s="146"/>
      <c r="P146" s="126"/>
      <c r="Q146" s="120"/>
      <c r="R146" s="120"/>
      <c r="S146" s="136"/>
    </row>
    <row r="147" spans="1:19" ht="12">
      <c r="A147" s="72" t="s">
        <v>467</v>
      </c>
      <c r="B147" s="14" t="s">
        <v>45</v>
      </c>
      <c r="C147" s="46"/>
      <c r="D147" s="79">
        <f aca="true" t="shared" si="38" ref="D147:J147">SUM(D148:D148)</f>
        <v>2400</v>
      </c>
      <c r="E147" s="79">
        <f t="shared" si="38"/>
        <v>2400</v>
      </c>
      <c r="F147" s="79">
        <f t="shared" si="38"/>
        <v>2400</v>
      </c>
      <c r="G147" s="79">
        <f t="shared" si="38"/>
        <v>2400</v>
      </c>
      <c r="H147" s="79">
        <f t="shared" si="38"/>
        <v>2400</v>
      </c>
      <c r="I147" s="79">
        <f t="shared" si="38"/>
        <v>2400</v>
      </c>
      <c r="J147" s="79">
        <f t="shared" si="38"/>
        <v>2400</v>
      </c>
      <c r="K147" s="171">
        <f aca="true" t="shared" si="39" ref="K147:K154">SUM(D147:J147)</f>
        <v>16800</v>
      </c>
      <c r="L147" s="57">
        <f t="shared" si="24"/>
        <v>16800</v>
      </c>
      <c r="M147" s="79">
        <f>SUM(M148:M148)</f>
        <v>0</v>
      </c>
      <c r="N147" s="95"/>
      <c r="O147" s="128"/>
      <c r="P147" s="16"/>
      <c r="Q147" s="120"/>
      <c r="R147" s="120"/>
      <c r="S147" s="121"/>
    </row>
    <row r="148" spans="1:19" ht="12">
      <c r="A148" s="71" t="s">
        <v>468</v>
      </c>
      <c r="B148" s="13" t="s">
        <v>313</v>
      </c>
      <c r="C148" s="44" t="s">
        <v>634</v>
      </c>
      <c r="D148" s="80">
        <v>2400</v>
      </c>
      <c r="E148" s="80">
        <v>2400</v>
      </c>
      <c r="F148" s="80">
        <v>2400</v>
      </c>
      <c r="G148" s="80">
        <v>2400</v>
      </c>
      <c r="H148" s="80">
        <v>2400</v>
      </c>
      <c r="I148" s="80">
        <v>2400</v>
      </c>
      <c r="J148" s="80">
        <v>2400</v>
      </c>
      <c r="K148" s="83">
        <f>SUM(D148:J148)</f>
        <v>16800</v>
      </c>
      <c r="L148" s="22">
        <f t="shared" si="24"/>
        <v>16800</v>
      </c>
      <c r="M148" s="22"/>
      <c r="N148" s="8" t="s">
        <v>50</v>
      </c>
      <c r="O148" s="146"/>
      <c r="P148" s="75"/>
      <c r="Q148" s="135"/>
      <c r="R148" s="135"/>
      <c r="S148" s="136"/>
    </row>
    <row r="149" spans="1:19" ht="24">
      <c r="A149" s="72" t="s">
        <v>469</v>
      </c>
      <c r="B149" s="14" t="s">
        <v>86</v>
      </c>
      <c r="C149" s="46"/>
      <c r="D149" s="79">
        <f>SUM(D150:D151)</f>
        <v>2000</v>
      </c>
      <c r="E149" s="79">
        <f aca="true" t="shared" si="40" ref="E149:J149">SUM(E150:E151)</f>
        <v>3000</v>
      </c>
      <c r="F149" s="79">
        <f t="shared" si="40"/>
        <v>6000</v>
      </c>
      <c r="G149" s="79">
        <f t="shared" si="40"/>
        <v>0</v>
      </c>
      <c r="H149" s="79">
        <f t="shared" si="40"/>
        <v>1000</v>
      </c>
      <c r="I149" s="79">
        <f t="shared" si="40"/>
        <v>1000</v>
      </c>
      <c r="J149" s="79">
        <f t="shared" si="40"/>
        <v>500</v>
      </c>
      <c r="K149" s="171">
        <f>SUM(D149:J149)</f>
        <v>13500</v>
      </c>
      <c r="L149" s="57">
        <f t="shared" si="24"/>
        <v>12000</v>
      </c>
      <c r="M149" s="79">
        <f>SUM(M150:M151)</f>
        <v>1500</v>
      </c>
      <c r="N149" s="95"/>
      <c r="O149" s="128"/>
      <c r="P149" s="119"/>
      <c r="Q149" s="120"/>
      <c r="R149" s="120"/>
      <c r="S149" s="121"/>
    </row>
    <row r="150" spans="1:19" ht="24">
      <c r="A150" s="71" t="s">
        <v>470</v>
      </c>
      <c r="B150" s="13" t="s">
        <v>88</v>
      </c>
      <c r="C150" s="44" t="s">
        <v>634</v>
      </c>
      <c r="D150" s="80"/>
      <c r="E150" s="80">
        <v>2000</v>
      </c>
      <c r="F150" s="80">
        <v>2000</v>
      </c>
      <c r="G150" s="80"/>
      <c r="H150" s="80"/>
      <c r="I150" s="80"/>
      <c r="J150" s="80"/>
      <c r="K150" s="83">
        <f>SUM(D150:J150)</f>
        <v>4000</v>
      </c>
      <c r="L150" s="22">
        <f>K150-M150</f>
        <v>2500</v>
      </c>
      <c r="M150" s="22">
        <v>1500</v>
      </c>
      <c r="N150" s="8" t="s">
        <v>50</v>
      </c>
      <c r="O150" s="146"/>
      <c r="P150" s="75"/>
      <c r="Q150" s="120"/>
      <c r="R150" s="120"/>
      <c r="S150" s="136"/>
    </row>
    <row r="151" spans="1:19" ht="24">
      <c r="A151" s="71" t="s">
        <v>471</v>
      </c>
      <c r="B151" s="13" t="s">
        <v>87</v>
      </c>
      <c r="C151" s="44" t="s">
        <v>634</v>
      </c>
      <c r="D151" s="80">
        <v>2000</v>
      </c>
      <c r="E151" s="80">
        <v>1000</v>
      </c>
      <c r="F151" s="80">
        <v>4000</v>
      </c>
      <c r="G151" s="80"/>
      <c r="H151" s="5">
        <v>1000</v>
      </c>
      <c r="I151" s="5">
        <v>1000</v>
      </c>
      <c r="J151" s="5">
        <v>500</v>
      </c>
      <c r="K151" s="83">
        <f t="shared" si="39"/>
        <v>9500</v>
      </c>
      <c r="L151" s="22">
        <f t="shared" si="24"/>
        <v>9500</v>
      </c>
      <c r="M151" s="22"/>
      <c r="N151" s="8" t="s">
        <v>50</v>
      </c>
      <c r="O151" s="146"/>
      <c r="P151" s="75"/>
      <c r="Q151" s="120"/>
      <c r="R151" s="120"/>
      <c r="S151" s="136"/>
    </row>
    <row r="152" spans="1:19" ht="12">
      <c r="A152" s="72" t="s">
        <v>472</v>
      </c>
      <c r="B152" s="12" t="s">
        <v>106</v>
      </c>
      <c r="C152" s="4"/>
      <c r="D152" s="79">
        <f>D154+D162</f>
        <v>6110</v>
      </c>
      <c r="E152" s="79">
        <f aca="true" t="shared" si="41" ref="E152:J152">E154+E162</f>
        <v>6850</v>
      </c>
      <c r="F152" s="79">
        <f t="shared" si="41"/>
        <v>7450</v>
      </c>
      <c r="G152" s="79">
        <f t="shared" si="41"/>
        <v>8000</v>
      </c>
      <c r="H152" s="79">
        <f t="shared" si="41"/>
        <v>8460</v>
      </c>
      <c r="I152" s="79">
        <f t="shared" si="41"/>
        <v>9000</v>
      </c>
      <c r="J152" s="79">
        <f t="shared" si="41"/>
        <v>9490</v>
      </c>
      <c r="K152" s="171">
        <f t="shared" si="39"/>
        <v>55360</v>
      </c>
      <c r="L152" s="57">
        <f aca="true" t="shared" si="42" ref="L152:L172">K152-M152</f>
        <v>55360</v>
      </c>
      <c r="M152" s="79">
        <f>M154+M162</f>
        <v>0</v>
      </c>
      <c r="N152" s="7"/>
      <c r="O152" s="128"/>
      <c r="P152" s="119"/>
      <c r="Q152" s="122"/>
      <c r="R152" s="122"/>
      <c r="S152" s="123"/>
    </row>
    <row r="153" spans="1:19" ht="12">
      <c r="A153" s="72"/>
      <c r="B153" s="67" t="s">
        <v>205</v>
      </c>
      <c r="C153" s="4"/>
      <c r="D153" s="79">
        <f>D161</f>
        <v>150</v>
      </c>
      <c r="E153" s="79">
        <f aca="true" t="shared" si="43" ref="E153:J153">E161</f>
        <v>150</v>
      </c>
      <c r="F153" s="79">
        <f t="shared" si="43"/>
        <v>200</v>
      </c>
      <c r="G153" s="79">
        <f t="shared" si="43"/>
        <v>250</v>
      </c>
      <c r="H153" s="79">
        <f t="shared" si="43"/>
        <v>250</v>
      </c>
      <c r="I153" s="79">
        <f t="shared" si="43"/>
        <v>250</v>
      </c>
      <c r="J153" s="79">
        <f t="shared" si="43"/>
        <v>250</v>
      </c>
      <c r="K153" s="171">
        <f t="shared" si="39"/>
        <v>1500</v>
      </c>
      <c r="L153" s="57">
        <f t="shared" si="24"/>
        <v>1500</v>
      </c>
      <c r="M153" s="79">
        <f>M161</f>
        <v>0</v>
      </c>
      <c r="N153" s="7"/>
      <c r="O153" s="128"/>
      <c r="P153" s="119"/>
      <c r="Q153" s="122"/>
      <c r="R153" s="122"/>
      <c r="S153" s="123"/>
    </row>
    <row r="154" spans="1:20" s="9" customFormat="1" ht="12">
      <c r="A154" s="72" t="s">
        <v>473</v>
      </c>
      <c r="B154" s="12" t="s">
        <v>131</v>
      </c>
      <c r="C154" s="43"/>
      <c r="D154" s="79">
        <f>SUM(D155:D161)</f>
        <v>5560</v>
      </c>
      <c r="E154" s="79">
        <f aca="true" t="shared" si="44" ref="E154:J154">SUM(E155:E161)</f>
        <v>6250</v>
      </c>
      <c r="F154" s="79">
        <f t="shared" si="44"/>
        <v>6800</v>
      </c>
      <c r="G154" s="79">
        <f t="shared" si="44"/>
        <v>7300</v>
      </c>
      <c r="H154" s="79">
        <f t="shared" si="44"/>
        <v>7710</v>
      </c>
      <c r="I154" s="79">
        <f t="shared" si="44"/>
        <v>8200</v>
      </c>
      <c r="J154" s="79">
        <f t="shared" si="44"/>
        <v>8640</v>
      </c>
      <c r="K154" s="171">
        <f t="shared" si="39"/>
        <v>50460</v>
      </c>
      <c r="L154" s="57">
        <f t="shared" si="42"/>
        <v>50460</v>
      </c>
      <c r="M154" s="79">
        <f>SUM(M155:M161)</f>
        <v>0</v>
      </c>
      <c r="N154" s="7"/>
      <c r="O154" s="128"/>
      <c r="P154" s="119"/>
      <c r="Q154" s="122"/>
      <c r="R154" s="122"/>
      <c r="S154" s="123"/>
      <c r="T154" s="26"/>
    </row>
    <row r="155" spans="1:20" s="9" customFormat="1" ht="24">
      <c r="A155" s="71" t="s">
        <v>474</v>
      </c>
      <c r="B155" s="17" t="s">
        <v>134</v>
      </c>
      <c r="C155" s="45" t="s">
        <v>636</v>
      </c>
      <c r="D155" s="80">
        <v>400</v>
      </c>
      <c r="E155" s="80">
        <v>650</v>
      </c>
      <c r="F155" s="80">
        <v>700</v>
      </c>
      <c r="G155" s="80">
        <v>800</v>
      </c>
      <c r="H155" s="80">
        <v>850</v>
      </c>
      <c r="I155" s="80">
        <v>900</v>
      </c>
      <c r="J155" s="80">
        <v>950</v>
      </c>
      <c r="K155" s="83">
        <f>SUM(D155:J155)</f>
        <v>5250</v>
      </c>
      <c r="L155" s="22">
        <f t="shared" si="42"/>
        <v>5250</v>
      </c>
      <c r="M155" s="22"/>
      <c r="N155" s="7" t="s">
        <v>100</v>
      </c>
      <c r="O155" s="124"/>
      <c r="P155" s="126"/>
      <c r="Q155" s="122"/>
      <c r="R155" s="122"/>
      <c r="S155" s="125"/>
      <c r="T155" s="26"/>
    </row>
    <row r="156" spans="1:20" s="9" customFormat="1" ht="24">
      <c r="A156" s="71" t="s">
        <v>475</v>
      </c>
      <c r="B156" s="17" t="s">
        <v>135</v>
      </c>
      <c r="C156" s="45" t="s">
        <v>637</v>
      </c>
      <c r="D156" s="80">
        <v>910</v>
      </c>
      <c r="E156" s="80">
        <v>1100</v>
      </c>
      <c r="F156" s="80">
        <v>1200</v>
      </c>
      <c r="G156" s="80">
        <v>1350</v>
      </c>
      <c r="H156" s="80">
        <v>1460</v>
      </c>
      <c r="I156" s="80">
        <v>1600</v>
      </c>
      <c r="J156" s="80">
        <v>1740</v>
      </c>
      <c r="K156" s="83">
        <f aca="true" t="shared" si="45" ref="K156:K164">SUM(D156:J156)</f>
        <v>9360</v>
      </c>
      <c r="L156" s="22">
        <f t="shared" si="42"/>
        <v>9360</v>
      </c>
      <c r="M156" s="22"/>
      <c r="N156" s="7" t="s">
        <v>100</v>
      </c>
      <c r="O156" s="124"/>
      <c r="P156" s="126"/>
      <c r="Q156" s="122"/>
      <c r="R156" s="122"/>
      <c r="S156" s="125"/>
      <c r="T156" s="26"/>
    </row>
    <row r="157" spans="1:20" s="9" customFormat="1" ht="12">
      <c r="A157" s="71" t="s">
        <v>476</v>
      </c>
      <c r="B157" s="17" t="s">
        <v>136</v>
      </c>
      <c r="C157" s="45" t="s">
        <v>640</v>
      </c>
      <c r="D157" s="80">
        <v>2950</v>
      </c>
      <c r="E157" s="80">
        <v>3200</v>
      </c>
      <c r="F157" s="80">
        <v>3400</v>
      </c>
      <c r="G157" s="80">
        <v>3600</v>
      </c>
      <c r="H157" s="80">
        <v>3800</v>
      </c>
      <c r="I157" s="80">
        <v>4000</v>
      </c>
      <c r="J157" s="80">
        <v>4200</v>
      </c>
      <c r="K157" s="83">
        <f t="shared" si="45"/>
        <v>25150</v>
      </c>
      <c r="L157" s="22">
        <f t="shared" si="42"/>
        <v>25150</v>
      </c>
      <c r="M157" s="22"/>
      <c r="N157" s="7" t="s">
        <v>100</v>
      </c>
      <c r="O157" s="124"/>
      <c r="P157" s="126"/>
      <c r="Q157" s="122"/>
      <c r="R157" s="122"/>
      <c r="S157" s="125"/>
      <c r="T157" s="26"/>
    </row>
    <row r="158" spans="1:20" s="9" customFormat="1" ht="24">
      <c r="A158" s="71" t="s">
        <v>477</v>
      </c>
      <c r="B158" s="17" t="s">
        <v>137</v>
      </c>
      <c r="C158" s="44" t="s">
        <v>637</v>
      </c>
      <c r="D158" s="80">
        <v>200</v>
      </c>
      <c r="E158" s="80">
        <v>200</v>
      </c>
      <c r="F158" s="80">
        <v>250</v>
      </c>
      <c r="G158" s="80">
        <v>250</v>
      </c>
      <c r="H158" s="80">
        <v>250</v>
      </c>
      <c r="I158" s="80">
        <v>300</v>
      </c>
      <c r="J158" s="80">
        <v>300</v>
      </c>
      <c r="K158" s="83">
        <f t="shared" si="45"/>
        <v>1750</v>
      </c>
      <c r="L158" s="22">
        <f t="shared" si="42"/>
        <v>1750</v>
      </c>
      <c r="M158" s="22"/>
      <c r="N158" s="7" t="s">
        <v>100</v>
      </c>
      <c r="O158" s="124"/>
      <c r="P158" s="126"/>
      <c r="Q158" s="122"/>
      <c r="R158" s="122"/>
      <c r="S158" s="125"/>
      <c r="T158" s="26"/>
    </row>
    <row r="159" spans="1:20" s="9" customFormat="1" ht="24">
      <c r="A159" s="71" t="s">
        <v>478</v>
      </c>
      <c r="B159" s="17" t="s">
        <v>155</v>
      </c>
      <c r="C159" s="45" t="s">
        <v>640</v>
      </c>
      <c r="D159" s="80">
        <v>400</v>
      </c>
      <c r="E159" s="80">
        <v>400</v>
      </c>
      <c r="F159" s="80">
        <v>450</v>
      </c>
      <c r="G159" s="80">
        <v>450</v>
      </c>
      <c r="H159" s="80">
        <v>500</v>
      </c>
      <c r="I159" s="80">
        <v>500</v>
      </c>
      <c r="J159" s="80">
        <v>550</v>
      </c>
      <c r="K159" s="83">
        <f t="shared" si="45"/>
        <v>3250</v>
      </c>
      <c r="L159" s="22">
        <f t="shared" si="42"/>
        <v>3250</v>
      </c>
      <c r="M159" s="22"/>
      <c r="N159" s="7" t="s">
        <v>100</v>
      </c>
      <c r="O159" s="124"/>
      <c r="P159" s="126"/>
      <c r="Q159" s="122"/>
      <c r="R159" s="122"/>
      <c r="S159" s="125"/>
      <c r="T159" s="26"/>
    </row>
    <row r="160" spans="1:20" s="9" customFormat="1" ht="12">
      <c r="A160" s="71" t="s">
        <v>479</v>
      </c>
      <c r="B160" s="17" t="s">
        <v>133</v>
      </c>
      <c r="C160" s="44" t="s">
        <v>637</v>
      </c>
      <c r="D160" s="80">
        <v>550</v>
      </c>
      <c r="E160" s="80">
        <v>550</v>
      </c>
      <c r="F160" s="80">
        <v>600</v>
      </c>
      <c r="G160" s="80">
        <v>600</v>
      </c>
      <c r="H160" s="80">
        <v>600</v>
      </c>
      <c r="I160" s="80">
        <v>650</v>
      </c>
      <c r="J160" s="80">
        <v>650</v>
      </c>
      <c r="K160" s="83">
        <f t="shared" si="45"/>
        <v>4200</v>
      </c>
      <c r="L160" s="22">
        <f t="shared" si="42"/>
        <v>4200</v>
      </c>
      <c r="M160" s="22"/>
      <c r="N160" s="7" t="s">
        <v>100</v>
      </c>
      <c r="O160" s="124"/>
      <c r="P160" s="126"/>
      <c r="Q160" s="122"/>
      <c r="R160" s="122"/>
      <c r="S160" s="125"/>
      <c r="T160" s="26"/>
    </row>
    <row r="161" spans="1:20" s="9" customFormat="1" ht="24">
      <c r="A161" s="71" t="s">
        <v>480</v>
      </c>
      <c r="B161" s="13" t="s">
        <v>61</v>
      </c>
      <c r="C161" s="44" t="s">
        <v>640</v>
      </c>
      <c r="D161" s="80">
        <v>150</v>
      </c>
      <c r="E161" s="80">
        <v>150</v>
      </c>
      <c r="F161" s="80">
        <v>200</v>
      </c>
      <c r="G161" s="80">
        <v>250</v>
      </c>
      <c r="H161" s="80">
        <v>250</v>
      </c>
      <c r="I161" s="80">
        <v>250</v>
      </c>
      <c r="J161" s="80">
        <v>250</v>
      </c>
      <c r="K161" s="83">
        <f t="shared" si="45"/>
        <v>1500</v>
      </c>
      <c r="L161" s="22">
        <f t="shared" si="42"/>
        <v>1500</v>
      </c>
      <c r="M161" s="22"/>
      <c r="N161" s="7" t="s">
        <v>100</v>
      </c>
      <c r="O161" s="124"/>
      <c r="P161" s="75"/>
      <c r="Q161" s="122"/>
      <c r="R161" s="120"/>
      <c r="S161" s="125"/>
      <c r="T161" s="26"/>
    </row>
    <row r="162" spans="1:20" s="9" customFormat="1" ht="24">
      <c r="A162" s="72" t="s">
        <v>481</v>
      </c>
      <c r="B162" s="12" t="s">
        <v>132</v>
      </c>
      <c r="C162" s="43" t="s">
        <v>636</v>
      </c>
      <c r="D162" s="79">
        <v>550</v>
      </c>
      <c r="E162" s="79">
        <v>600</v>
      </c>
      <c r="F162" s="79">
        <v>650</v>
      </c>
      <c r="G162" s="79">
        <v>700</v>
      </c>
      <c r="H162" s="79">
        <v>750</v>
      </c>
      <c r="I162" s="79">
        <v>800</v>
      </c>
      <c r="J162" s="79">
        <v>850</v>
      </c>
      <c r="K162" s="171">
        <f t="shared" si="45"/>
        <v>4900</v>
      </c>
      <c r="L162" s="57">
        <f t="shared" si="42"/>
        <v>4900</v>
      </c>
      <c r="M162" s="79">
        <v>0</v>
      </c>
      <c r="N162" s="7"/>
      <c r="O162" s="128"/>
      <c r="P162" s="119"/>
      <c r="Q162" s="122"/>
      <c r="R162" s="122"/>
      <c r="S162" s="123"/>
      <c r="T162" s="26"/>
    </row>
    <row r="163" spans="1:19" ht="24">
      <c r="A163" s="72" t="s">
        <v>101</v>
      </c>
      <c r="B163" s="12" t="s">
        <v>107</v>
      </c>
      <c r="C163" s="4"/>
      <c r="D163" s="79">
        <f aca="true" t="shared" si="46" ref="D163:J163">D165+D169+D177+D185+D189+D195+D200+D213+D222+D233</f>
        <v>134810</v>
      </c>
      <c r="E163" s="79">
        <f t="shared" si="46"/>
        <v>191170</v>
      </c>
      <c r="F163" s="79">
        <f t="shared" si="46"/>
        <v>270120</v>
      </c>
      <c r="G163" s="79">
        <f t="shared" si="46"/>
        <v>199250</v>
      </c>
      <c r="H163" s="79">
        <f t="shared" si="46"/>
        <v>205450</v>
      </c>
      <c r="I163" s="79">
        <f t="shared" si="46"/>
        <v>228860</v>
      </c>
      <c r="J163" s="79">
        <f t="shared" si="46"/>
        <v>266370</v>
      </c>
      <c r="K163" s="171">
        <f aca="true" t="shared" si="47" ref="K163:K176">SUM(D163:J163)</f>
        <v>1496030</v>
      </c>
      <c r="L163" s="57">
        <f t="shared" si="42"/>
        <v>1266695</v>
      </c>
      <c r="M163" s="79">
        <f>M165+M169+M177+M185+M189+M195+M200+M213+M222+M233</f>
        <v>229335</v>
      </c>
      <c r="N163" s="7"/>
      <c r="O163" s="128"/>
      <c r="P163" s="119"/>
      <c r="Q163" s="122"/>
      <c r="R163" s="122"/>
      <c r="S163" s="123"/>
    </row>
    <row r="164" spans="1:19" ht="12.75" customHeight="1">
      <c r="A164" s="72"/>
      <c r="B164" s="67" t="s">
        <v>205</v>
      </c>
      <c r="C164" s="4"/>
      <c r="D164" s="79">
        <f>D166+D167+SUM(D170:D175)+SUM(D178:D182)+SUM(D186:D188)+SUM(D191:D194)+SUM(D196:D199)+SUM(D201:D210)+SUM(D214:D221)</f>
        <v>81600</v>
      </c>
      <c r="E164" s="79">
        <f>E166+E167+SUM(E170:E175)+SUM(E178:E182)+SUM(E186:E188)+SUM(E191:E194)+SUM(E196:E199)+SUM(E201:E210)+SUM(E214:E221)</f>
        <v>134950</v>
      </c>
      <c r="F164" s="79">
        <f>F166+F167+SUM(F170:F175)+SUM(F178:F184)+SUM(F186:F188)+SUM(F191:F194)+SUM(F196:F199)+SUM(F201:F212)+SUM(F214:F221)</f>
        <v>203690</v>
      </c>
      <c r="G164" s="79">
        <f>G166+G167+SUM(G170:G175)+SUM(G178:G184)+SUM(G186:G188)+SUM(G191:G194)+SUM(G196:G199)+SUM(G201:G212)+SUM(G214:G221)</f>
        <v>132210</v>
      </c>
      <c r="H164" s="79">
        <f>H166+H167+SUM(H170:H175)+SUM(H178:H184)+SUM(H186:H188)+SUM(H191:H194)+SUM(H196:H199)+SUM(H201:H212)+SUM(H214:H221)</f>
        <v>115100</v>
      </c>
      <c r="I164" s="79">
        <f>I166+I167+SUM(I170:I175)+SUM(I178:I184)+SUM(I186:I188)+SUM(I191:I194)+SUM(I196:I199)+SUM(I201:I212)+SUM(I214:I221)</f>
        <v>136500</v>
      </c>
      <c r="J164" s="79">
        <f>J166+J167+SUM(J170:J175)+SUM(J178:J184)+SUM(J186:J188)+SUM(J191:J194)+SUM(J196:J199)+SUM(J201:J212)+SUM(J214:J221)</f>
        <v>173500</v>
      </c>
      <c r="K164" s="171">
        <f t="shared" si="45"/>
        <v>977550</v>
      </c>
      <c r="L164" s="57">
        <f t="shared" si="42"/>
        <v>762190</v>
      </c>
      <c r="M164" s="79">
        <f>M166+M167+SUM(M170:M175)+SUM(M178:M184)+SUM(M186:M188)+SUM(M191:M194)+SUM(M196:M199)+SUM(M201:M212)+SUM(M214:M221)</f>
        <v>215360</v>
      </c>
      <c r="N164" s="7"/>
      <c r="O164" s="128"/>
      <c r="P164" s="119"/>
      <c r="Q164" s="122"/>
      <c r="R164" s="122"/>
      <c r="S164" s="123"/>
    </row>
    <row r="165" spans="1:19" ht="12">
      <c r="A165" s="72" t="s">
        <v>482</v>
      </c>
      <c r="B165" s="14" t="s">
        <v>63</v>
      </c>
      <c r="C165" s="46"/>
      <c r="D165" s="79">
        <f>SUM(D166:D168)</f>
        <v>1900</v>
      </c>
      <c r="E165" s="79">
        <f aca="true" t="shared" si="48" ref="E165:J165">SUM(E166:E168)</f>
        <v>1500</v>
      </c>
      <c r="F165" s="79">
        <f t="shared" si="48"/>
        <v>5400</v>
      </c>
      <c r="G165" s="79">
        <f t="shared" si="48"/>
        <v>1400</v>
      </c>
      <c r="H165" s="79">
        <f t="shared" si="48"/>
        <v>1400</v>
      </c>
      <c r="I165" s="79">
        <f t="shared" si="48"/>
        <v>2400</v>
      </c>
      <c r="J165" s="79">
        <f t="shared" si="48"/>
        <v>2400</v>
      </c>
      <c r="K165" s="171">
        <f>SUM(D165:J165)</f>
        <v>16400</v>
      </c>
      <c r="L165" s="57">
        <f t="shared" si="42"/>
        <v>16400</v>
      </c>
      <c r="M165" s="79">
        <f>SUM(M166:M168)</f>
        <v>0</v>
      </c>
      <c r="N165" s="95"/>
      <c r="O165" s="128"/>
      <c r="P165" s="119"/>
      <c r="Q165" s="120"/>
      <c r="R165" s="120"/>
      <c r="S165" s="121"/>
    </row>
    <row r="166" spans="1:19" ht="24">
      <c r="A166" s="71" t="s">
        <v>483</v>
      </c>
      <c r="B166" s="13" t="s">
        <v>219</v>
      </c>
      <c r="C166" s="44" t="s">
        <v>634</v>
      </c>
      <c r="D166" s="80">
        <v>400</v>
      </c>
      <c r="E166" s="80">
        <v>400</v>
      </c>
      <c r="F166" s="80">
        <v>400</v>
      </c>
      <c r="G166" s="80">
        <v>400</v>
      </c>
      <c r="H166" s="80">
        <v>400</v>
      </c>
      <c r="I166" s="80">
        <v>400</v>
      </c>
      <c r="J166" s="80">
        <v>400</v>
      </c>
      <c r="K166" s="83">
        <f>SUM(D166:J166)</f>
        <v>2800</v>
      </c>
      <c r="L166" s="22">
        <f t="shared" si="42"/>
        <v>2800</v>
      </c>
      <c r="M166" s="80"/>
      <c r="N166" s="8" t="s">
        <v>50</v>
      </c>
      <c r="O166" s="144"/>
      <c r="P166" s="126"/>
      <c r="Q166" s="120"/>
      <c r="R166" s="120"/>
      <c r="S166" s="148"/>
    </row>
    <row r="167" spans="1:19" ht="12">
      <c r="A167" s="71" t="s">
        <v>484</v>
      </c>
      <c r="B167" s="13" t="s">
        <v>71</v>
      </c>
      <c r="C167" s="44" t="s">
        <v>643</v>
      </c>
      <c r="D167" s="80">
        <v>1500</v>
      </c>
      <c r="E167" s="80">
        <v>1000</v>
      </c>
      <c r="F167" s="80">
        <v>5000</v>
      </c>
      <c r="G167" s="80">
        <v>1000</v>
      </c>
      <c r="H167" s="80">
        <v>1000</v>
      </c>
      <c r="I167" s="80">
        <v>2000</v>
      </c>
      <c r="J167" s="80">
        <v>2000</v>
      </c>
      <c r="K167" s="83">
        <f t="shared" si="47"/>
        <v>13500</v>
      </c>
      <c r="L167" s="22">
        <f t="shared" si="42"/>
        <v>13500</v>
      </c>
      <c r="M167" s="22"/>
      <c r="N167" s="8" t="s">
        <v>59</v>
      </c>
      <c r="O167" s="146"/>
      <c r="P167" s="75"/>
      <c r="Q167" s="120"/>
      <c r="R167" s="120"/>
      <c r="S167" s="136"/>
    </row>
    <row r="168" spans="1:19" ht="24">
      <c r="A168" s="71" t="s">
        <v>366</v>
      </c>
      <c r="B168" s="13" t="s">
        <v>367</v>
      </c>
      <c r="C168" s="44" t="s">
        <v>643</v>
      </c>
      <c r="D168" s="80"/>
      <c r="E168" s="80">
        <v>100</v>
      </c>
      <c r="F168" s="80"/>
      <c r="G168" s="80"/>
      <c r="H168" s="80"/>
      <c r="I168" s="80"/>
      <c r="J168" s="80"/>
      <c r="K168" s="83">
        <f t="shared" si="47"/>
        <v>100</v>
      </c>
      <c r="L168" s="22">
        <f t="shared" si="42"/>
        <v>100</v>
      </c>
      <c r="M168" s="22"/>
      <c r="N168" s="8" t="s">
        <v>368</v>
      </c>
      <c r="O168" s="146"/>
      <c r="P168" s="75"/>
      <c r="Q168" s="120"/>
      <c r="R168" s="120"/>
      <c r="S168" s="136"/>
    </row>
    <row r="169" spans="1:19" ht="12">
      <c r="A169" s="72" t="s">
        <v>485</v>
      </c>
      <c r="B169" s="12" t="s">
        <v>47</v>
      </c>
      <c r="C169" s="43"/>
      <c r="D169" s="79">
        <f aca="true" t="shared" si="49" ref="D169:J169">SUM(D170:D176)</f>
        <v>7950</v>
      </c>
      <c r="E169" s="79">
        <f t="shared" si="49"/>
        <v>7950</v>
      </c>
      <c r="F169" s="79">
        <f t="shared" si="49"/>
        <v>9050</v>
      </c>
      <c r="G169" s="79">
        <f t="shared" si="49"/>
        <v>4800</v>
      </c>
      <c r="H169" s="79">
        <f t="shared" si="49"/>
        <v>5800</v>
      </c>
      <c r="I169" s="79">
        <f t="shared" si="49"/>
        <v>5800</v>
      </c>
      <c r="J169" s="79">
        <f t="shared" si="49"/>
        <v>5800</v>
      </c>
      <c r="K169" s="171">
        <f t="shared" si="47"/>
        <v>47150</v>
      </c>
      <c r="L169" s="57">
        <f t="shared" si="42"/>
        <v>46150</v>
      </c>
      <c r="M169" s="79">
        <f>SUM(M170:M176)</f>
        <v>1000</v>
      </c>
      <c r="N169" s="7"/>
      <c r="O169" s="128"/>
      <c r="P169" s="119"/>
      <c r="Q169" s="122"/>
      <c r="R169" s="122"/>
      <c r="S169" s="123"/>
    </row>
    <row r="170" spans="1:19" ht="12">
      <c r="A170" s="71" t="s">
        <v>486</v>
      </c>
      <c r="B170" s="13" t="s">
        <v>314</v>
      </c>
      <c r="C170" s="44" t="s">
        <v>634</v>
      </c>
      <c r="D170" s="80">
        <v>300</v>
      </c>
      <c r="E170" s="80">
        <v>1000</v>
      </c>
      <c r="F170" s="80">
        <v>1000</v>
      </c>
      <c r="G170" s="80">
        <v>1000</v>
      </c>
      <c r="H170" s="80">
        <v>1500</v>
      </c>
      <c r="I170" s="80">
        <v>1500</v>
      </c>
      <c r="J170" s="80">
        <v>1500</v>
      </c>
      <c r="K170" s="83">
        <f t="shared" si="47"/>
        <v>7800</v>
      </c>
      <c r="L170" s="22">
        <f t="shared" si="42"/>
        <v>7800</v>
      </c>
      <c r="M170" s="22"/>
      <c r="N170" s="8" t="s">
        <v>59</v>
      </c>
      <c r="O170" s="146"/>
      <c r="P170" s="75"/>
      <c r="Q170" s="135"/>
      <c r="R170" s="135"/>
      <c r="S170" s="136"/>
    </row>
    <row r="171" spans="1:19" ht="12">
      <c r="A171" s="71" t="s">
        <v>487</v>
      </c>
      <c r="B171" s="13" t="s">
        <v>315</v>
      </c>
      <c r="C171" s="44" t="s">
        <v>634</v>
      </c>
      <c r="D171" s="80">
        <v>250</v>
      </c>
      <c r="E171" s="80">
        <v>250</v>
      </c>
      <c r="F171" s="80">
        <v>250</v>
      </c>
      <c r="G171" s="80"/>
      <c r="H171" s="80"/>
      <c r="I171" s="80"/>
      <c r="J171" s="80"/>
      <c r="K171" s="83">
        <f t="shared" si="47"/>
        <v>750</v>
      </c>
      <c r="L171" s="22">
        <f t="shared" si="42"/>
        <v>750</v>
      </c>
      <c r="M171" s="22"/>
      <c r="N171" s="8" t="s">
        <v>59</v>
      </c>
      <c r="O171" s="146"/>
      <c r="P171" s="75"/>
      <c r="Q171" s="120"/>
      <c r="R171" s="120"/>
      <c r="S171" s="136"/>
    </row>
    <row r="172" spans="1:19" ht="24">
      <c r="A172" s="71" t="s">
        <v>488</v>
      </c>
      <c r="B172" s="13" t="s">
        <v>316</v>
      </c>
      <c r="C172" s="44" t="s">
        <v>634</v>
      </c>
      <c r="D172" s="80">
        <v>1000</v>
      </c>
      <c r="E172" s="80">
        <v>1000</v>
      </c>
      <c r="F172" s="80">
        <v>1000</v>
      </c>
      <c r="G172" s="80"/>
      <c r="H172" s="80"/>
      <c r="I172" s="80"/>
      <c r="J172" s="80"/>
      <c r="K172" s="83">
        <f t="shared" si="47"/>
        <v>3000</v>
      </c>
      <c r="L172" s="22">
        <f t="shared" si="42"/>
        <v>3000</v>
      </c>
      <c r="M172" s="22"/>
      <c r="N172" s="8" t="s">
        <v>60</v>
      </c>
      <c r="O172" s="146"/>
      <c r="P172" s="75"/>
      <c r="Q172" s="135"/>
      <c r="R172" s="135"/>
      <c r="S172" s="136"/>
    </row>
    <row r="173" spans="1:19" ht="24">
      <c r="A173" s="71" t="s">
        <v>489</v>
      </c>
      <c r="B173" s="13" t="s">
        <v>317</v>
      </c>
      <c r="C173" s="44" t="s">
        <v>634</v>
      </c>
      <c r="D173" s="80">
        <v>200</v>
      </c>
      <c r="E173" s="80">
        <v>2400</v>
      </c>
      <c r="F173" s="80">
        <v>3500</v>
      </c>
      <c r="G173" s="83">
        <v>500</v>
      </c>
      <c r="H173" s="80">
        <v>500</v>
      </c>
      <c r="I173" s="80">
        <v>500</v>
      </c>
      <c r="J173" s="80">
        <v>500</v>
      </c>
      <c r="K173" s="83">
        <f t="shared" si="47"/>
        <v>8100</v>
      </c>
      <c r="L173" s="22">
        <f>K173-M173</f>
        <v>7100</v>
      </c>
      <c r="M173" s="22">
        <v>1000</v>
      </c>
      <c r="N173" s="8" t="s">
        <v>59</v>
      </c>
      <c r="O173" s="146"/>
      <c r="P173" s="75"/>
      <c r="Q173" s="135"/>
      <c r="R173" s="135"/>
      <c r="S173" s="136"/>
    </row>
    <row r="174" spans="1:19" ht="12">
      <c r="A174" s="71" t="s">
        <v>490</v>
      </c>
      <c r="B174" s="13" t="s">
        <v>318</v>
      </c>
      <c r="C174" s="44" t="s">
        <v>634</v>
      </c>
      <c r="D174" s="80">
        <v>2000</v>
      </c>
      <c r="E174" s="80"/>
      <c r="F174" s="80"/>
      <c r="G174" s="80"/>
      <c r="H174" s="80"/>
      <c r="I174" s="80"/>
      <c r="J174" s="80"/>
      <c r="K174" s="83">
        <f t="shared" si="47"/>
        <v>2000</v>
      </c>
      <c r="L174" s="22">
        <f aca="true" t="shared" si="50" ref="L174:L228">K174-M174</f>
        <v>2000</v>
      </c>
      <c r="M174" s="22"/>
      <c r="N174" s="8" t="s">
        <v>60</v>
      </c>
      <c r="O174" s="146"/>
      <c r="P174" s="75"/>
      <c r="Q174" s="120"/>
      <c r="R174" s="120"/>
      <c r="S174" s="136"/>
    </row>
    <row r="175" spans="1:19" ht="25.5" customHeight="1">
      <c r="A175" s="71" t="s">
        <v>491</v>
      </c>
      <c r="B175" s="13" t="s">
        <v>319</v>
      </c>
      <c r="C175" s="44" t="s">
        <v>634</v>
      </c>
      <c r="D175" s="80">
        <v>4000</v>
      </c>
      <c r="E175" s="80">
        <v>3000</v>
      </c>
      <c r="F175" s="80">
        <v>3000</v>
      </c>
      <c r="G175" s="80">
        <v>3000</v>
      </c>
      <c r="H175" s="80">
        <v>3500</v>
      </c>
      <c r="I175" s="80">
        <v>3500</v>
      </c>
      <c r="J175" s="80">
        <v>3500</v>
      </c>
      <c r="K175" s="83">
        <f t="shared" si="47"/>
        <v>23500</v>
      </c>
      <c r="L175" s="22">
        <f t="shared" si="50"/>
        <v>23500</v>
      </c>
      <c r="M175" s="22"/>
      <c r="N175" s="8" t="s">
        <v>62</v>
      </c>
      <c r="O175" s="146"/>
      <c r="P175" s="150"/>
      <c r="Q175" s="135"/>
      <c r="R175" s="135"/>
      <c r="S175" s="136"/>
    </row>
    <row r="176" spans="1:19" ht="48">
      <c r="A176" s="71" t="s">
        <v>492</v>
      </c>
      <c r="B176" s="13" t="s">
        <v>162</v>
      </c>
      <c r="C176" s="44" t="s">
        <v>634</v>
      </c>
      <c r="D176" s="80">
        <v>200</v>
      </c>
      <c r="E176" s="80">
        <v>300</v>
      </c>
      <c r="F176" s="80">
        <v>300</v>
      </c>
      <c r="G176" s="80">
        <v>300</v>
      </c>
      <c r="H176" s="80">
        <v>300</v>
      </c>
      <c r="I176" s="80">
        <v>300</v>
      </c>
      <c r="J176" s="80">
        <v>300</v>
      </c>
      <c r="K176" s="83">
        <f t="shared" si="47"/>
        <v>2000</v>
      </c>
      <c r="L176" s="22">
        <f t="shared" si="50"/>
        <v>2000</v>
      </c>
      <c r="M176" s="22"/>
      <c r="N176" s="8" t="s">
        <v>62</v>
      </c>
      <c r="O176" s="146"/>
      <c r="P176" s="126"/>
      <c r="Q176" s="135"/>
      <c r="R176" s="135"/>
      <c r="S176" s="136"/>
    </row>
    <row r="177" spans="1:19" ht="12">
      <c r="A177" s="72" t="s">
        <v>493</v>
      </c>
      <c r="B177" s="12" t="s">
        <v>41</v>
      </c>
      <c r="C177" s="43"/>
      <c r="D177" s="79">
        <f>SUM(D178:D182)</f>
        <v>10500</v>
      </c>
      <c r="E177" s="79">
        <f>SUM(E178:E182)</f>
        <v>61000</v>
      </c>
      <c r="F177" s="79">
        <f>SUM(F178:F184)</f>
        <v>53840</v>
      </c>
      <c r="G177" s="79">
        <f>SUM(G178:G184)</f>
        <v>53760</v>
      </c>
      <c r="H177" s="79">
        <f>SUM(H178:H184)</f>
        <v>70000</v>
      </c>
      <c r="I177" s="79">
        <f>SUM(I178:I184)</f>
        <v>35000</v>
      </c>
      <c r="J177" s="79">
        <f>SUM(J178:J184)</f>
        <v>11500</v>
      </c>
      <c r="K177" s="171">
        <f aca="true" t="shared" si="51" ref="K177:K189">SUM(D177:J177)</f>
        <v>295600</v>
      </c>
      <c r="L177" s="57">
        <f t="shared" si="50"/>
        <v>232600</v>
      </c>
      <c r="M177" s="79">
        <f>SUM(M178:M184)</f>
        <v>63000</v>
      </c>
      <c r="N177" s="7"/>
      <c r="O177" s="128"/>
      <c r="P177" s="119"/>
      <c r="Q177" s="122"/>
      <c r="R177" s="122"/>
      <c r="S177" s="123"/>
    </row>
    <row r="178" spans="1:19" ht="12">
      <c r="A178" s="71" t="s">
        <v>494</v>
      </c>
      <c r="B178" s="13" t="s">
        <v>320</v>
      </c>
      <c r="C178" s="45" t="s">
        <v>184</v>
      </c>
      <c r="D178" s="80">
        <v>10000</v>
      </c>
      <c r="E178" s="80">
        <v>46000</v>
      </c>
      <c r="F178" s="80">
        <v>46840</v>
      </c>
      <c r="G178" s="80">
        <v>44760</v>
      </c>
      <c r="H178" s="80"/>
      <c r="I178" s="80"/>
      <c r="J178" s="80"/>
      <c r="K178" s="83">
        <f>SUM(D178:J178)</f>
        <v>147600</v>
      </c>
      <c r="L178" s="22">
        <f t="shared" si="50"/>
        <v>147600</v>
      </c>
      <c r="M178" s="22"/>
      <c r="N178" s="8" t="s">
        <v>59</v>
      </c>
      <c r="O178" s="146"/>
      <c r="P178" s="75"/>
      <c r="Q178" s="120"/>
      <c r="R178" s="120"/>
      <c r="S178" s="136"/>
    </row>
    <row r="179" spans="1:19" ht="12">
      <c r="A179" s="71" t="s">
        <v>495</v>
      </c>
      <c r="B179" s="13" t="s">
        <v>42</v>
      </c>
      <c r="C179" s="45" t="s">
        <v>631</v>
      </c>
      <c r="D179" s="80"/>
      <c r="E179" s="80"/>
      <c r="F179" s="80"/>
      <c r="G179" s="5">
        <v>0</v>
      </c>
      <c r="H179" s="80">
        <v>7000</v>
      </c>
      <c r="I179" s="80">
        <v>5000</v>
      </c>
      <c r="J179" s="80"/>
      <c r="K179" s="83">
        <f t="shared" si="51"/>
        <v>12000</v>
      </c>
      <c r="L179" s="22">
        <f t="shared" si="50"/>
        <v>12000</v>
      </c>
      <c r="M179" s="22"/>
      <c r="N179" s="8" t="s">
        <v>59</v>
      </c>
      <c r="O179" s="146"/>
      <c r="P179" s="75"/>
      <c r="Q179" s="135"/>
      <c r="R179" s="135"/>
      <c r="S179" s="136"/>
    </row>
    <row r="180" spans="1:19" ht="24">
      <c r="A180" s="71" t="s">
        <v>496</v>
      </c>
      <c r="B180" s="13" t="s">
        <v>192</v>
      </c>
      <c r="C180" s="45" t="s">
        <v>631</v>
      </c>
      <c r="D180" s="80">
        <v>500</v>
      </c>
      <c r="E180" s="80">
        <v>15000</v>
      </c>
      <c r="F180" s="80">
        <v>2000</v>
      </c>
      <c r="G180" s="5">
        <v>3000</v>
      </c>
      <c r="H180" s="80">
        <v>20000</v>
      </c>
      <c r="I180" s="83">
        <v>0</v>
      </c>
      <c r="J180" s="80"/>
      <c r="K180" s="83">
        <f t="shared" si="51"/>
        <v>40500</v>
      </c>
      <c r="L180" s="22">
        <f t="shared" si="50"/>
        <v>21500</v>
      </c>
      <c r="M180" s="22">
        <v>19000</v>
      </c>
      <c r="N180" s="8" t="s">
        <v>59</v>
      </c>
      <c r="O180" s="146"/>
      <c r="P180" s="75"/>
      <c r="Q180" s="120"/>
      <c r="R180" s="120"/>
      <c r="S180" s="136"/>
    </row>
    <row r="181" spans="1:19" ht="24">
      <c r="A181" s="71" t="s">
        <v>497</v>
      </c>
      <c r="B181" s="13" t="s">
        <v>321</v>
      </c>
      <c r="C181" s="45" t="s">
        <v>631</v>
      </c>
      <c r="D181" s="80"/>
      <c r="E181" s="80"/>
      <c r="F181" s="80"/>
      <c r="G181" s="80"/>
      <c r="H181" s="80"/>
      <c r="I181" s="80">
        <v>3000</v>
      </c>
      <c r="J181" s="80">
        <v>6000</v>
      </c>
      <c r="K181" s="83">
        <f t="shared" si="51"/>
        <v>9000</v>
      </c>
      <c r="L181" s="22">
        <f t="shared" si="50"/>
        <v>9000</v>
      </c>
      <c r="M181" s="22"/>
      <c r="N181" s="8" t="s">
        <v>59</v>
      </c>
      <c r="O181" s="146"/>
      <c r="P181" s="75"/>
      <c r="Q181" s="120"/>
      <c r="R181" s="120"/>
      <c r="S181" s="136"/>
    </row>
    <row r="182" spans="1:19" ht="24">
      <c r="A182" s="71" t="s">
        <v>498</v>
      </c>
      <c r="B182" s="13" t="s">
        <v>322</v>
      </c>
      <c r="C182" s="45" t="s">
        <v>631</v>
      </c>
      <c r="D182" s="80"/>
      <c r="E182" s="80"/>
      <c r="F182" s="80"/>
      <c r="G182" s="80"/>
      <c r="H182" s="80">
        <v>6000</v>
      </c>
      <c r="I182" s="80">
        <v>9000</v>
      </c>
      <c r="J182" s="80">
        <v>5500</v>
      </c>
      <c r="K182" s="83">
        <f t="shared" si="51"/>
        <v>20500</v>
      </c>
      <c r="L182" s="22">
        <f t="shared" si="50"/>
        <v>20500</v>
      </c>
      <c r="M182" s="22"/>
      <c r="N182" s="8" t="s">
        <v>59</v>
      </c>
      <c r="O182" s="146"/>
      <c r="P182" s="75"/>
      <c r="Q182" s="135"/>
      <c r="R182" s="135"/>
      <c r="S182" s="136"/>
    </row>
    <row r="183" spans="1:19" ht="24">
      <c r="A183" s="71" t="s">
        <v>193</v>
      </c>
      <c r="B183" s="13" t="s">
        <v>195</v>
      </c>
      <c r="C183" s="45" t="s">
        <v>631</v>
      </c>
      <c r="D183" s="80"/>
      <c r="E183" s="80"/>
      <c r="F183" s="80">
        <v>2000</v>
      </c>
      <c r="G183" s="5">
        <v>2000</v>
      </c>
      <c r="H183" s="80">
        <v>20000</v>
      </c>
      <c r="I183" s="5">
        <v>18000</v>
      </c>
      <c r="J183" s="80"/>
      <c r="K183" s="83">
        <f t="shared" si="51"/>
        <v>42000</v>
      </c>
      <c r="L183" s="22">
        <f t="shared" si="50"/>
        <v>8000</v>
      </c>
      <c r="M183" s="22">
        <v>34000</v>
      </c>
      <c r="N183" s="8" t="s">
        <v>59</v>
      </c>
      <c r="O183" s="146"/>
      <c r="P183" s="75"/>
      <c r="Q183" s="135"/>
      <c r="R183" s="135"/>
      <c r="S183" s="136"/>
    </row>
    <row r="184" spans="1:19" ht="12">
      <c r="A184" s="71" t="s">
        <v>194</v>
      </c>
      <c r="B184" s="13" t="s">
        <v>196</v>
      </c>
      <c r="C184" s="45" t="s">
        <v>631</v>
      </c>
      <c r="D184" s="80"/>
      <c r="E184" s="80"/>
      <c r="F184" s="80">
        <v>3000</v>
      </c>
      <c r="G184" s="5">
        <v>4000</v>
      </c>
      <c r="H184" s="5">
        <v>17000</v>
      </c>
      <c r="I184" s="80"/>
      <c r="J184" s="80"/>
      <c r="K184" s="83">
        <f t="shared" si="51"/>
        <v>24000</v>
      </c>
      <c r="L184" s="22">
        <f t="shared" si="50"/>
        <v>14000</v>
      </c>
      <c r="M184" s="22">
        <v>10000</v>
      </c>
      <c r="N184" s="8" t="s">
        <v>59</v>
      </c>
      <c r="O184" s="146"/>
      <c r="P184" s="75"/>
      <c r="Q184" s="135"/>
      <c r="R184" s="135"/>
      <c r="S184" s="136"/>
    </row>
    <row r="185" spans="1:19" ht="12">
      <c r="A185" s="72" t="s">
        <v>499</v>
      </c>
      <c r="B185" s="12" t="s">
        <v>91</v>
      </c>
      <c r="C185" s="43"/>
      <c r="D185" s="79">
        <f aca="true" t="shared" si="52" ref="D185:J185">SUM(D186:D188)</f>
        <v>0</v>
      </c>
      <c r="E185" s="79">
        <f t="shared" si="52"/>
        <v>3000</v>
      </c>
      <c r="F185" s="79">
        <f t="shared" si="52"/>
        <v>700</v>
      </c>
      <c r="G185" s="79">
        <f t="shared" si="52"/>
        <v>6000</v>
      </c>
      <c r="H185" s="79">
        <f t="shared" si="52"/>
        <v>10200</v>
      </c>
      <c r="I185" s="79">
        <f t="shared" si="52"/>
        <v>22000</v>
      </c>
      <c r="J185" s="79">
        <f t="shared" si="52"/>
        <v>8000</v>
      </c>
      <c r="K185" s="171">
        <f t="shared" si="51"/>
        <v>49900</v>
      </c>
      <c r="L185" s="57">
        <f t="shared" si="50"/>
        <v>21300</v>
      </c>
      <c r="M185" s="79">
        <f>SUM(M186:M188)</f>
        <v>28600</v>
      </c>
      <c r="N185" s="7"/>
      <c r="O185" s="128"/>
      <c r="P185" s="119"/>
      <c r="Q185" s="122"/>
      <c r="R185" s="122"/>
      <c r="S185" s="123"/>
    </row>
    <row r="186" spans="1:19" ht="24">
      <c r="A186" s="71" t="s">
        <v>500</v>
      </c>
      <c r="B186" s="13" t="s">
        <v>323</v>
      </c>
      <c r="C186" s="45" t="s">
        <v>631</v>
      </c>
      <c r="D186" s="80"/>
      <c r="E186" s="80">
        <v>3000</v>
      </c>
      <c r="F186" s="80"/>
      <c r="G186" s="83">
        <v>6000</v>
      </c>
      <c r="H186" s="80">
        <v>6000</v>
      </c>
      <c r="I186" s="5"/>
      <c r="J186" s="80"/>
      <c r="K186" s="83">
        <f t="shared" si="51"/>
        <v>15000</v>
      </c>
      <c r="L186" s="22">
        <f t="shared" si="50"/>
        <v>8600</v>
      </c>
      <c r="M186" s="22">
        <v>6400</v>
      </c>
      <c r="N186" s="8" t="s">
        <v>59</v>
      </c>
      <c r="O186" s="146"/>
      <c r="P186" s="75"/>
      <c r="Q186" s="120"/>
      <c r="R186" s="120"/>
      <c r="S186" s="136"/>
    </row>
    <row r="187" spans="1:19" ht="24">
      <c r="A187" s="71" t="s">
        <v>501</v>
      </c>
      <c r="B187" s="13" t="s">
        <v>324</v>
      </c>
      <c r="C187" s="45" t="s">
        <v>631</v>
      </c>
      <c r="D187" s="80"/>
      <c r="E187" s="80"/>
      <c r="F187" s="80">
        <v>700</v>
      </c>
      <c r="G187" s="5">
        <v>0</v>
      </c>
      <c r="H187" s="80">
        <v>4000</v>
      </c>
      <c r="I187" s="80">
        <v>4000</v>
      </c>
      <c r="J187" s="80"/>
      <c r="K187" s="83">
        <f t="shared" si="51"/>
        <v>8700</v>
      </c>
      <c r="L187" s="22">
        <f t="shared" si="50"/>
        <v>8700</v>
      </c>
      <c r="M187" s="56">
        <v>0</v>
      </c>
      <c r="N187" s="8" t="s">
        <v>59</v>
      </c>
      <c r="O187" s="146"/>
      <c r="P187" s="75"/>
      <c r="Q187" s="135"/>
      <c r="R187" s="135"/>
      <c r="S187" s="136"/>
    </row>
    <row r="188" spans="1:19" ht="24">
      <c r="A188" s="71" t="s">
        <v>502</v>
      </c>
      <c r="B188" s="13" t="s">
        <v>183</v>
      </c>
      <c r="C188" s="45" t="s">
        <v>631</v>
      </c>
      <c r="D188" s="80"/>
      <c r="E188" s="80"/>
      <c r="F188" s="80"/>
      <c r="G188" s="80"/>
      <c r="H188" s="80">
        <v>200</v>
      </c>
      <c r="I188" s="80">
        <v>18000</v>
      </c>
      <c r="J188" s="80">
        <v>8000</v>
      </c>
      <c r="K188" s="83">
        <f t="shared" si="51"/>
        <v>26200</v>
      </c>
      <c r="L188" s="22">
        <f t="shared" si="50"/>
        <v>4000</v>
      </c>
      <c r="M188" s="22">
        <v>22200</v>
      </c>
      <c r="N188" s="8" t="s">
        <v>59</v>
      </c>
      <c r="O188" s="146"/>
      <c r="P188" s="75"/>
      <c r="Q188" s="120"/>
      <c r="R188" s="120"/>
      <c r="S188" s="136"/>
    </row>
    <row r="189" spans="1:20" s="37" customFormat="1" ht="24">
      <c r="A189" s="72" t="s">
        <v>503</v>
      </c>
      <c r="B189" s="14" t="s">
        <v>621</v>
      </c>
      <c r="C189" s="46"/>
      <c r="D189" s="79">
        <f aca="true" t="shared" si="53" ref="D189:J189">SUM(D190:D194)</f>
        <v>2000</v>
      </c>
      <c r="E189" s="79">
        <f t="shared" si="53"/>
        <v>1000</v>
      </c>
      <c r="F189" s="79">
        <f t="shared" si="53"/>
        <v>6000</v>
      </c>
      <c r="G189" s="79">
        <f t="shared" si="53"/>
        <v>3000</v>
      </c>
      <c r="H189" s="79">
        <f t="shared" si="53"/>
        <v>25000</v>
      </c>
      <c r="I189" s="79">
        <f t="shared" si="53"/>
        <v>31000</v>
      </c>
      <c r="J189" s="79">
        <f t="shared" si="53"/>
        <v>50000</v>
      </c>
      <c r="K189" s="171">
        <f t="shared" si="51"/>
        <v>118000</v>
      </c>
      <c r="L189" s="57">
        <f t="shared" si="50"/>
        <v>118000</v>
      </c>
      <c r="M189" s="79">
        <f>SUM(M190:M194)</f>
        <v>0</v>
      </c>
      <c r="N189" s="95"/>
      <c r="O189" s="128"/>
      <c r="P189" s="126"/>
      <c r="Q189" s="115"/>
      <c r="R189" s="115"/>
      <c r="S189" s="121"/>
      <c r="T189" s="36"/>
    </row>
    <row r="190" spans="1:19" ht="24">
      <c r="A190" s="71" t="s">
        <v>504</v>
      </c>
      <c r="B190" s="13" t="s">
        <v>325</v>
      </c>
      <c r="C190" s="45" t="s">
        <v>631</v>
      </c>
      <c r="D190" s="5"/>
      <c r="E190" s="5"/>
      <c r="F190" s="80">
        <v>6000</v>
      </c>
      <c r="G190" s="5">
        <v>3000</v>
      </c>
      <c r="H190" s="80">
        <v>25000</v>
      </c>
      <c r="I190" s="80">
        <v>25000</v>
      </c>
      <c r="J190" s="80">
        <v>25000</v>
      </c>
      <c r="K190" s="83">
        <f aca="true" t="shared" si="54" ref="K190:K197">SUM(D190:J190)</f>
        <v>84000</v>
      </c>
      <c r="L190" s="22">
        <f t="shared" si="50"/>
        <v>84000</v>
      </c>
      <c r="M190" s="22"/>
      <c r="N190" s="8" t="s">
        <v>59</v>
      </c>
      <c r="O190" s="146"/>
      <c r="P190" s="75"/>
      <c r="Q190" s="135"/>
      <c r="R190" s="135"/>
      <c r="S190" s="136"/>
    </row>
    <row r="191" spans="1:19" ht="12">
      <c r="A191" s="71" t="s">
        <v>505</v>
      </c>
      <c r="B191" s="13" t="s">
        <v>620</v>
      </c>
      <c r="C191" s="45" t="s">
        <v>631</v>
      </c>
      <c r="D191" s="80">
        <v>2000</v>
      </c>
      <c r="E191" s="80">
        <v>1000</v>
      </c>
      <c r="F191" s="80"/>
      <c r="G191" s="80"/>
      <c r="H191" s="80"/>
      <c r="I191" s="80"/>
      <c r="J191" s="80"/>
      <c r="K191" s="83">
        <f t="shared" si="54"/>
        <v>3000</v>
      </c>
      <c r="L191" s="22">
        <f t="shared" si="50"/>
        <v>3000</v>
      </c>
      <c r="M191" s="22"/>
      <c r="N191" s="8" t="s">
        <v>59</v>
      </c>
      <c r="O191" s="146"/>
      <c r="P191" s="75"/>
      <c r="Q191" s="135"/>
      <c r="R191" s="135"/>
      <c r="S191" s="136"/>
    </row>
    <row r="192" spans="1:19" ht="12">
      <c r="A192" s="71" t="s">
        <v>506</v>
      </c>
      <c r="B192" s="13" t="s">
        <v>24</v>
      </c>
      <c r="C192" s="45" t="s">
        <v>631</v>
      </c>
      <c r="D192" s="80"/>
      <c r="E192" s="98"/>
      <c r="F192" s="80"/>
      <c r="G192" s="80"/>
      <c r="H192" s="80"/>
      <c r="I192" s="80">
        <v>6000</v>
      </c>
      <c r="J192" s="80">
        <v>5000</v>
      </c>
      <c r="K192" s="83">
        <f t="shared" si="54"/>
        <v>11000</v>
      </c>
      <c r="L192" s="22">
        <f t="shared" si="50"/>
        <v>11000</v>
      </c>
      <c r="M192" s="22"/>
      <c r="N192" s="8" t="s">
        <v>59</v>
      </c>
      <c r="O192" s="146"/>
      <c r="P192" s="75"/>
      <c r="Q192" s="135"/>
      <c r="R192" s="135"/>
      <c r="S192" s="136"/>
    </row>
    <row r="193" spans="1:19" ht="24">
      <c r="A193" s="71" t="s">
        <v>507</v>
      </c>
      <c r="B193" s="13" t="s">
        <v>25</v>
      </c>
      <c r="C193" s="45" t="s">
        <v>631</v>
      </c>
      <c r="D193" s="80"/>
      <c r="E193" s="80"/>
      <c r="F193" s="80"/>
      <c r="G193" s="80"/>
      <c r="H193" s="80"/>
      <c r="I193" s="80"/>
      <c r="J193" s="80">
        <v>10000</v>
      </c>
      <c r="K193" s="83">
        <f t="shared" si="54"/>
        <v>10000</v>
      </c>
      <c r="L193" s="22">
        <f t="shared" si="50"/>
        <v>10000</v>
      </c>
      <c r="M193" s="22"/>
      <c r="N193" s="8" t="s">
        <v>59</v>
      </c>
      <c r="O193" s="146"/>
      <c r="P193" s="75"/>
      <c r="Q193" s="135"/>
      <c r="R193" s="135"/>
      <c r="S193" s="136"/>
    </row>
    <row r="194" spans="1:19" ht="12">
      <c r="A194" s="71" t="s">
        <v>508</v>
      </c>
      <c r="B194" s="13" t="s">
        <v>26</v>
      </c>
      <c r="C194" s="45" t="s">
        <v>631</v>
      </c>
      <c r="D194" s="80"/>
      <c r="E194" s="80"/>
      <c r="F194" s="80"/>
      <c r="G194" s="80"/>
      <c r="H194" s="80"/>
      <c r="I194" s="80"/>
      <c r="J194" s="80">
        <v>10000</v>
      </c>
      <c r="K194" s="83">
        <f t="shared" si="54"/>
        <v>10000</v>
      </c>
      <c r="L194" s="22">
        <f t="shared" si="50"/>
        <v>10000</v>
      </c>
      <c r="M194" s="22"/>
      <c r="N194" s="8" t="s">
        <v>59</v>
      </c>
      <c r="O194" s="146"/>
      <c r="P194" s="75"/>
      <c r="Q194" s="135"/>
      <c r="R194" s="135"/>
      <c r="S194" s="136"/>
    </row>
    <row r="195" spans="1:20" s="37" customFormat="1" ht="12">
      <c r="A195" s="72" t="s">
        <v>509</v>
      </c>
      <c r="B195" s="12" t="s">
        <v>40</v>
      </c>
      <c r="C195" s="43"/>
      <c r="D195" s="99">
        <f aca="true" t="shared" si="55" ref="D195:J195">SUM(D196:D199)</f>
        <v>9700</v>
      </c>
      <c r="E195" s="99">
        <f t="shared" si="55"/>
        <v>22600</v>
      </c>
      <c r="F195" s="99">
        <f t="shared" si="55"/>
        <v>31000</v>
      </c>
      <c r="G195" s="99">
        <f t="shared" si="55"/>
        <v>8000</v>
      </c>
      <c r="H195" s="99">
        <f t="shared" si="55"/>
        <v>3000</v>
      </c>
      <c r="I195" s="99">
        <f t="shared" si="55"/>
        <v>40000</v>
      </c>
      <c r="J195" s="99">
        <f t="shared" si="55"/>
        <v>8000</v>
      </c>
      <c r="K195" s="171">
        <f t="shared" si="54"/>
        <v>122300</v>
      </c>
      <c r="L195" s="57">
        <f t="shared" si="50"/>
        <v>96100</v>
      </c>
      <c r="M195" s="79">
        <f>SUM(M196:M199)</f>
        <v>26200</v>
      </c>
      <c r="N195" s="30"/>
      <c r="O195" s="128"/>
      <c r="P195" s="151"/>
      <c r="Q195" s="127"/>
      <c r="R195" s="127"/>
      <c r="S195" s="123"/>
      <c r="T195" s="36"/>
    </row>
    <row r="196" spans="1:19" ht="24.75" customHeight="1">
      <c r="A196" s="71" t="s">
        <v>510</v>
      </c>
      <c r="B196" s="13" t="s">
        <v>27</v>
      </c>
      <c r="C196" s="45" t="s">
        <v>631</v>
      </c>
      <c r="D196" s="80"/>
      <c r="E196" s="80"/>
      <c r="F196" s="80"/>
      <c r="G196" s="5">
        <v>0</v>
      </c>
      <c r="H196" s="5">
        <v>3000</v>
      </c>
      <c r="I196" s="5">
        <v>40000</v>
      </c>
      <c r="J196" s="5">
        <v>8000</v>
      </c>
      <c r="K196" s="83">
        <f t="shared" si="54"/>
        <v>51000</v>
      </c>
      <c r="L196" s="22">
        <f t="shared" si="50"/>
        <v>51000</v>
      </c>
      <c r="M196" s="22"/>
      <c r="N196" s="8" t="s">
        <v>59</v>
      </c>
      <c r="O196" s="146"/>
      <c r="P196" s="75"/>
      <c r="Q196" s="135"/>
      <c r="R196" s="135"/>
      <c r="S196" s="136"/>
    </row>
    <row r="197" spans="1:19" ht="24">
      <c r="A197" s="71" t="s">
        <v>511</v>
      </c>
      <c r="B197" s="13" t="s">
        <v>127</v>
      </c>
      <c r="C197" s="45" t="s">
        <v>631</v>
      </c>
      <c r="D197" s="80">
        <v>700</v>
      </c>
      <c r="E197" s="80"/>
      <c r="F197" s="80"/>
      <c r="G197" s="80"/>
      <c r="H197" s="80"/>
      <c r="I197" s="80"/>
      <c r="J197" s="80"/>
      <c r="K197" s="83">
        <f t="shared" si="54"/>
        <v>700</v>
      </c>
      <c r="L197" s="22">
        <f t="shared" si="50"/>
        <v>700</v>
      </c>
      <c r="M197" s="22"/>
      <c r="N197" s="8" t="s">
        <v>59</v>
      </c>
      <c r="O197" s="146"/>
      <c r="P197" s="75"/>
      <c r="Q197" s="120"/>
      <c r="R197" s="120"/>
      <c r="S197" s="136"/>
    </row>
    <row r="198" spans="1:20" s="53" customFormat="1" ht="24">
      <c r="A198" s="71" t="s">
        <v>512</v>
      </c>
      <c r="B198" s="13" t="s">
        <v>326</v>
      </c>
      <c r="C198" s="45" t="s">
        <v>631</v>
      </c>
      <c r="D198" s="80">
        <v>9000</v>
      </c>
      <c r="E198" s="5"/>
      <c r="F198" s="5"/>
      <c r="G198" s="5"/>
      <c r="H198" s="5"/>
      <c r="I198" s="5"/>
      <c r="J198" s="5"/>
      <c r="K198" s="83">
        <f>SUM(D198:J198)</f>
        <v>9000</v>
      </c>
      <c r="L198" s="22">
        <f t="shared" si="50"/>
        <v>9000</v>
      </c>
      <c r="M198" s="22"/>
      <c r="N198" s="8" t="s">
        <v>59</v>
      </c>
      <c r="O198" s="146"/>
      <c r="P198" s="75"/>
      <c r="Q198" s="120"/>
      <c r="R198" s="120"/>
      <c r="S198" s="136"/>
      <c r="T198" s="52"/>
    </row>
    <row r="199" spans="1:20" s="53" customFormat="1" ht="24">
      <c r="A199" s="71" t="s">
        <v>513</v>
      </c>
      <c r="B199" s="13" t="s">
        <v>327</v>
      </c>
      <c r="C199" s="45" t="s">
        <v>631</v>
      </c>
      <c r="D199" s="80"/>
      <c r="E199" s="80">
        <v>22600</v>
      </c>
      <c r="F199" s="80">
        <v>31000</v>
      </c>
      <c r="G199" s="5">
        <v>8000</v>
      </c>
      <c r="H199" s="80"/>
      <c r="I199" s="80"/>
      <c r="J199" s="80"/>
      <c r="K199" s="83">
        <f>SUM(D199:J199)</f>
        <v>61600</v>
      </c>
      <c r="L199" s="22">
        <f t="shared" si="50"/>
        <v>35400</v>
      </c>
      <c r="M199" s="56">
        <v>26200</v>
      </c>
      <c r="N199" s="8" t="s">
        <v>59</v>
      </c>
      <c r="O199" s="146"/>
      <c r="P199" s="126"/>
      <c r="Q199" s="135"/>
      <c r="R199" s="135"/>
      <c r="S199" s="136"/>
      <c r="T199" s="52"/>
    </row>
    <row r="200" spans="1:20" s="37" customFormat="1" ht="12">
      <c r="A200" s="72" t="s">
        <v>514</v>
      </c>
      <c r="B200" s="12" t="s">
        <v>117</v>
      </c>
      <c r="C200" s="43"/>
      <c r="D200" s="99">
        <f>SUM(D201:D210)</f>
        <v>38100</v>
      </c>
      <c r="E200" s="99">
        <f>SUM(E201:E210)</f>
        <v>34100</v>
      </c>
      <c r="F200" s="99">
        <f>SUM(F201:F212)</f>
        <v>89100</v>
      </c>
      <c r="G200" s="99">
        <f>SUM(G201:G212)</f>
        <v>45800</v>
      </c>
      <c r="H200" s="99">
        <f>SUM(H201:H212)</f>
        <v>19800</v>
      </c>
      <c r="I200" s="99">
        <f>SUM(I201:I212)</f>
        <v>18600</v>
      </c>
      <c r="J200" s="99">
        <f>SUM(J201:J212)</f>
        <v>104100</v>
      </c>
      <c r="K200" s="171">
        <f>SUM(D200:J200)</f>
        <v>349600</v>
      </c>
      <c r="L200" s="57">
        <f t="shared" si="50"/>
        <v>276600</v>
      </c>
      <c r="M200" s="79">
        <f>SUM(M201:M212)</f>
        <v>73000</v>
      </c>
      <c r="N200" s="30"/>
      <c r="O200" s="128"/>
      <c r="P200" s="151"/>
      <c r="Q200" s="127"/>
      <c r="R200" s="127"/>
      <c r="S200" s="123"/>
      <c r="T200" s="36"/>
    </row>
    <row r="201" spans="1:19" ht="24">
      <c r="A201" s="71" t="s">
        <v>515</v>
      </c>
      <c r="B201" s="13" t="s">
        <v>43</v>
      </c>
      <c r="C201" s="45" t="s">
        <v>631</v>
      </c>
      <c r="D201" s="80"/>
      <c r="E201" s="80"/>
      <c r="F201" s="80"/>
      <c r="G201" s="80"/>
      <c r="H201" s="80">
        <v>1000</v>
      </c>
      <c r="I201" s="80">
        <v>2000</v>
      </c>
      <c r="J201" s="80">
        <v>50000</v>
      </c>
      <c r="K201" s="83">
        <f aca="true" t="shared" si="56" ref="K201:K209">SUM(D201:J201)</f>
        <v>53000</v>
      </c>
      <c r="L201" s="22">
        <f t="shared" si="50"/>
        <v>53000</v>
      </c>
      <c r="M201" s="22"/>
      <c r="N201" s="8" t="s">
        <v>59</v>
      </c>
      <c r="O201" s="146"/>
      <c r="P201" s="75"/>
      <c r="Q201" s="120"/>
      <c r="R201" s="120"/>
      <c r="S201" s="136"/>
    </row>
    <row r="202" spans="1:19" ht="12">
      <c r="A202" s="71" t="s">
        <v>516</v>
      </c>
      <c r="B202" s="13" t="s">
        <v>650</v>
      </c>
      <c r="C202" s="45" t="s">
        <v>631</v>
      </c>
      <c r="D202" s="80"/>
      <c r="E202" s="80"/>
      <c r="F202" s="80"/>
      <c r="G202" s="5">
        <v>0</v>
      </c>
      <c r="H202" s="5">
        <v>0</v>
      </c>
      <c r="I202" s="5">
        <v>0</v>
      </c>
      <c r="J202" s="80"/>
      <c r="K202" s="83">
        <f t="shared" si="56"/>
        <v>0</v>
      </c>
      <c r="L202" s="22">
        <f t="shared" si="50"/>
        <v>0</v>
      </c>
      <c r="M202" s="56">
        <v>0</v>
      </c>
      <c r="N202" s="8" t="s">
        <v>50</v>
      </c>
      <c r="O202" s="146"/>
      <c r="P202" s="75"/>
      <c r="Q202" s="120"/>
      <c r="R202" s="120"/>
      <c r="S202" s="136"/>
    </row>
    <row r="203" spans="1:19" ht="24">
      <c r="A203" s="71" t="s">
        <v>517</v>
      </c>
      <c r="B203" s="13" t="s">
        <v>328</v>
      </c>
      <c r="C203" s="45" t="s">
        <v>631</v>
      </c>
      <c r="D203" s="80">
        <v>1100</v>
      </c>
      <c r="E203" s="80">
        <v>1100</v>
      </c>
      <c r="F203" s="80">
        <v>1100</v>
      </c>
      <c r="G203" s="80">
        <v>600</v>
      </c>
      <c r="H203" s="80">
        <v>600</v>
      </c>
      <c r="I203" s="80">
        <v>600</v>
      </c>
      <c r="J203" s="80">
        <v>600</v>
      </c>
      <c r="K203" s="83">
        <f t="shared" si="56"/>
        <v>5700</v>
      </c>
      <c r="L203" s="22">
        <f t="shared" si="50"/>
        <v>5700</v>
      </c>
      <c r="M203" s="22"/>
      <c r="N203" s="8" t="s">
        <v>59</v>
      </c>
      <c r="O203" s="146"/>
      <c r="P203" s="75"/>
      <c r="Q203" s="135"/>
      <c r="R203" s="135"/>
      <c r="S203" s="136"/>
    </row>
    <row r="204" spans="1:19" ht="12">
      <c r="A204" s="71" t="s">
        <v>518</v>
      </c>
      <c r="B204" s="13" t="s">
        <v>28</v>
      </c>
      <c r="C204" s="45" t="s">
        <v>631</v>
      </c>
      <c r="D204" s="80"/>
      <c r="E204" s="80"/>
      <c r="F204" s="80">
        <v>500</v>
      </c>
      <c r="G204" s="5"/>
      <c r="H204" s="80"/>
      <c r="I204" s="80">
        <v>2500</v>
      </c>
      <c r="J204" s="80">
        <v>40000</v>
      </c>
      <c r="K204" s="83">
        <f t="shared" si="56"/>
        <v>43000</v>
      </c>
      <c r="L204" s="22">
        <f t="shared" si="50"/>
        <v>43000</v>
      </c>
      <c r="M204" s="22"/>
      <c r="N204" s="8" t="s">
        <v>59</v>
      </c>
      <c r="O204" s="146"/>
      <c r="P204" s="75"/>
      <c r="Q204" s="120"/>
      <c r="R204" s="120"/>
      <c r="S204" s="136"/>
    </row>
    <row r="205" spans="1:19" ht="12">
      <c r="A205" s="71" t="s">
        <v>519</v>
      </c>
      <c r="B205" s="13" t="s">
        <v>329</v>
      </c>
      <c r="C205" s="45" t="s">
        <v>631</v>
      </c>
      <c r="D205" s="22">
        <v>32000</v>
      </c>
      <c r="E205" s="22">
        <v>28000</v>
      </c>
      <c r="F205" s="22">
        <v>40000</v>
      </c>
      <c r="G205" s="56">
        <v>35000</v>
      </c>
      <c r="H205" s="56">
        <v>12000</v>
      </c>
      <c r="I205" s="56">
        <v>0</v>
      </c>
      <c r="J205" s="22"/>
      <c r="K205" s="83">
        <f t="shared" si="56"/>
        <v>147000</v>
      </c>
      <c r="L205" s="22">
        <f t="shared" si="50"/>
        <v>109000</v>
      </c>
      <c r="M205" s="56">
        <v>38000</v>
      </c>
      <c r="N205" s="8" t="s">
        <v>59</v>
      </c>
      <c r="O205" s="146"/>
      <c r="P205" s="126"/>
      <c r="Q205" s="120"/>
      <c r="R205" s="120"/>
      <c r="S205" s="136"/>
    </row>
    <row r="206" spans="1:19" ht="12">
      <c r="A206" s="71" t="s">
        <v>520</v>
      </c>
      <c r="B206" s="13" t="s">
        <v>330</v>
      </c>
      <c r="C206" s="45" t="s">
        <v>631</v>
      </c>
      <c r="D206" s="80"/>
      <c r="E206" s="80"/>
      <c r="F206" s="80"/>
      <c r="G206" s="80"/>
      <c r="H206" s="80"/>
      <c r="I206" s="80">
        <v>8000</v>
      </c>
      <c r="J206" s="80">
        <v>8000</v>
      </c>
      <c r="K206" s="83">
        <f t="shared" si="56"/>
        <v>16000</v>
      </c>
      <c r="L206" s="22">
        <f t="shared" si="50"/>
        <v>16000</v>
      </c>
      <c r="M206" s="22"/>
      <c r="N206" s="8" t="s">
        <v>59</v>
      </c>
      <c r="O206" s="146"/>
      <c r="P206" s="75"/>
      <c r="Q206" s="120"/>
      <c r="R206" s="120"/>
      <c r="S206" s="136"/>
    </row>
    <row r="207" spans="1:19" ht="12">
      <c r="A207" s="71" t="s">
        <v>521</v>
      </c>
      <c r="B207" s="13" t="s">
        <v>65</v>
      </c>
      <c r="C207" s="45" t="s">
        <v>631</v>
      </c>
      <c r="D207" s="80"/>
      <c r="E207" s="80"/>
      <c r="F207" s="80">
        <v>2000</v>
      </c>
      <c r="G207" s="83">
        <v>4000</v>
      </c>
      <c r="H207" s="80"/>
      <c r="I207" s="5"/>
      <c r="J207" s="5"/>
      <c r="K207" s="83">
        <f t="shared" si="56"/>
        <v>6000</v>
      </c>
      <c r="L207" s="22">
        <f t="shared" si="50"/>
        <v>6000</v>
      </c>
      <c r="M207" s="22"/>
      <c r="N207" s="8" t="s">
        <v>59</v>
      </c>
      <c r="O207" s="146"/>
      <c r="P207" s="75"/>
      <c r="Q207" s="135"/>
      <c r="R207" s="135"/>
      <c r="S207" s="136"/>
    </row>
    <row r="208" spans="1:19" ht="12">
      <c r="A208" s="73" t="s">
        <v>522</v>
      </c>
      <c r="B208" s="100" t="s">
        <v>17</v>
      </c>
      <c r="C208" s="45" t="s">
        <v>631</v>
      </c>
      <c r="D208" s="80"/>
      <c r="E208" s="80"/>
      <c r="F208" s="80">
        <v>3000</v>
      </c>
      <c r="G208" s="83">
        <v>0</v>
      </c>
      <c r="H208" s="80"/>
      <c r="I208" s="5"/>
      <c r="J208" s="80"/>
      <c r="K208" s="83">
        <f t="shared" si="56"/>
        <v>3000</v>
      </c>
      <c r="L208" s="22">
        <f t="shared" si="50"/>
        <v>3000</v>
      </c>
      <c r="M208" s="22"/>
      <c r="N208" s="8" t="s">
        <v>59</v>
      </c>
      <c r="O208" s="146"/>
      <c r="P208" s="75"/>
      <c r="Q208" s="120"/>
      <c r="R208" s="120"/>
      <c r="S208" s="136"/>
    </row>
    <row r="209" spans="1:19" ht="24">
      <c r="A209" s="73" t="s">
        <v>523</v>
      </c>
      <c r="B209" s="13" t="s">
        <v>331</v>
      </c>
      <c r="C209" s="45" t="s">
        <v>631</v>
      </c>
      <c r="D209" s="80">
        <v>5000</v>
      </c>
      <c r="E209" s="80">
        <v>5000</v>
      </c>
      <c r="F209" s="80">
        <v>5000</v>
      </c>
      <c r="G209" s="80">
        <v>5000</v>
      </c>
      <c r="H209" s="80">
        <v>5000</v>
      </c>
      <c r="I209" s="80">
        <v>5000</v>
      </c>
      <c r="J209" s="80">
        <v>5000</v>
      </c>
      <c r="K209" s="83">
        <f t="shared" si="56"/>
        <v>35000</v>
      </c>
      <c r="L209" s="22">
        <f t="shared" si="50"/>
        <v>35000</v>
      </c>
      <c r="M209" s="22"/>
      <c r="N209" s="8" t="s">
        <v>60</v>
      </c>
      <c r="O209" s="146"/>
      <c r="P209" s="75"/>
      <c r="Q209" s="120"/>
      <c r="R209" s="120"/>
      <c r="S209" s="136"/>
    </row>
    <row r="210" spans="1:19" ht="12">
      <c r="A210" s="73" t="s">
        <v>524</v>
      </c>
      <c r="B210" s="13" t="s">
        <v>179</v>
      </c>
      <c r="C210" s="45" t="s">
        <v>631</v>
      </c>
      <c r="D210" s="80"/>
      <c r="E210" s="80"/>
      <c r="F210" s="80">
        <v>35000</v>
      </c>
      <c r="G210" s="80"/>
      <c r="H210" s="80"/>
      <c r="I210" s="80"/>
      <c r="J210" s="80"/>
      <c r="K210" s="83">
        <f>SUM(D210:J210)</f>
        <v>35000</v>
      </c>
      <c r="L210" s="22">
        <f t="shared" si="50"/>
        <v>0</v>
      </c>
      <c r="M210" s="22">
        <v>35000</v>
      </c>
      <c r="N210" s="8" t="s">
        <v>59</v>
      </c>
      <c r="O210" s="146"/>
      <c r="P210" s="126"/>
      <c r="Q210" s="120"/>
      <c r="R210" s="120"/>
      <c r="S210" s="136"/>
    </row>
    <row r="211" spans="1:19" ht="24">
      <c r="A211" s="73" t="s">
        <v>197</v>
      </c>
      <c r="B211" s="13" t="s">
        <v>212</v>
      </c>
      <c r="C211" s="45" t="s">
        <v>631</v>
      </c>
      <c r="D211" s="80"/>
      <c r="E211" s="80"/>
      <c r="F211" s="80">
        <v>1500</v>
      </c>
      <c r="G211" s="5">
        <v>700</v>
      </c>
      <c r="H211" s="5">
        <v>700</v>
      </c>
      <c r="I211" s="80"/>
      <c r="J211" s="80"/>
      <c r="K211" s="83">
        <f>SUM(D211:J211)</f>
        <v>2900</v>
      </c>
      <c r="L211" s="22">
        <f t="shared" si="50"/>
        <v>2900</v>
      </c>
      <c r="M211" s="56">
        <v>0</v>
      </c>
      <c r="N211" s="8" t="s">
        <v>59</v>
      </c>
      <c r="O211" s="146"/>
      <c r="P211" s="126"/>
      <c r="Q211" s="120"/>
      <c r="R211" s="120"/>
      <c r="S211" s="136"/>
    </row>
    <row r="212" spans="1:19" ht="12">
      <c r="A212" s="73" t="s">
        <v>198</v>
      </c>
      <c r="B212" s="13" t="s">
        <v>199</v>
      </c>
      <c r="C212" s="45" t="s">
        <v>631</v>
      </c>
      <c r="D212" s="80"/>
      <c r="E212" s="80"/>
      <c r="F212" s="80">
        <v>1000</v>
      </c>
      <c r="G212" s="80">
        <v>500</v>
      </c>
      <c r="H212" s="80">
        <v>500</v>
      </c>
      <c r="I212" s="80">
        <v>500</v>
      </c>
      <c r="J212" s="80">
        <v>500</v>
      </c>
      <c r="K212" s="83">
        <f>SUM(D212:J212)</f>
        <v>3000</v>
      </c>
      <c r="L212" s="22">
        <f t="shared" si="50"/>
        <v>3000</v>
      </c>
      <c r="M212" s="22"/>
      <c r="N212" s="8" t="s">
        <v>59</v>
      </c>
      <c r="O212" s="146"/>
      <c r="P212" s="126"/>
      <c r="Q212" s="120"/>
      <c r="R212" s="120"/>
      <c r="S212" s="136"/>
    </row>
    <row r="213" spans="1:20" s="37" customFormat="1" ht="24">
      <c r="A213" s="72" t="s">
        <v>525</v>
      </c>
      <c r="B213" s="14" t="s">
        <v>176</v>
      </c>
      <c r="C213" s="46"/>
      <c r="D213" s="79">
        <f aca="true" t="shared" si="57" ref="D213:J213">SUM(D214:D221)</f>
        <v>11650</v>
      </c>
      <c r="E213" s="79">
        <f t="shared" si="57"/>
        <v>4200</v>
      </c>
      <c r="F213" s="79">
        <f t="shared" si="57"/>
        <v>14900</v>
      </c>
      <c r="G213" s="79">
        <f t="shared" si="57"/>
        <v>12750</v>
      </c>
      <c r="H213" s="79">
        <f t="shared" si="57"/>
        <v>5200</v>
      </c>
      <c r="I213" s="79">
        <f t="shared" si="57"/>
        <v>7000</v>
      </c>
      <c r="J213" s="79">
        <f t="shared" si="57"/>
        <v>9000</v>
      </c>
      <c r="K213" s="171">
        <f>SUM(D213:J213)</f>
        <v>64700</v>
      </c>
      <c r="L213" s="57">
        <f t="shared" si="50"/>
        <v>41140</v>
      </c>
      <c r="M213" s="79">
        <f>SUM(M214:M218)</f>
        <v>23560</v>
      </c>
      <c r="N213" s="95"/>
      <c r="O213" s="128"/>
      <c r="P213" s="119"/>
      <c r="Q213" s="115"/>
      <c r="R213" s="115"/>
      <c r="S213" s="121"/>
      <c r="T213" s="36"/>
    </row>
    <row r="214" spans="1:19" ht="36">
      <c r="A214" s="71" t="s">
        <v>526</v>
      </c>
      <c r="B214" s="13" t="s">
        <v>13</v>
      </c>
      <c r="C214" s="45" t="s">
        <v>631</v>
      </c>
      <c r="D214" s="80"/>
      <c r="E214" s="80">
        <v>1000</v>
      </c>
      <c r="F214" s="80">
        <v>2000</v>
      </c>
      <c r="G214" s="5">
        <v>1000</v>
      </c>
      <c r="H214" s="80"/>
      <c r="I214" s="5"/>
      <c r="J214" s="5"/>
      <c r="K214" s="83">
        <f aca="true" t="shared" si="58" ref="K214:K223">SUM(D214:J214)</f>
        <v>4000</v>
      </c>
      <c r="L214" s="22">
        <f t="shared" si="50"/>
        <v>4000</v>
      </c>
      <c r="M214" s="22"/>
      <c r="N214" s="8" t="s">
        <v>180</v>
      </c>
      <c r="O214" s="146"/>
      <c r="P214" s="75"/>
      <c r="Q214" s="120"/>
      <c r="R214" s="120"/>
      <c r="S214" s="136"/>
    </row>
    <row r="215" spans="1:19" ht="24">
      <c r="A215" s="71" t="s">
        <v>527</v>
      </c>
      <c r="B215" s="13" t="s">
        <v>332</v>
      </c>
      <c r="C215" s="45" t="s">
        <v>631</v>
      </c>
      <c r="D215" s="80">
        <v>1000</v>
      </c>
      <c r="E215" s="80">
        <v>1000</v>
      </c>
      <c r="F215" s="80">
        <v>1000</v>
      </c>
      <c r="G215" s="83">
        <v>1000</v>
      </c>
      <c r="H215" s="83">
        <v>1000</v>
      </c>
      <c r="I215" s="83">
        <v>1000</v>
      </c>
      <c r="J215" s="83">
        <v>1000</v>
      </c>
      <c r="K215" s="83">
        <f t="shared" si="58"/>
        <v>7000</v>
      </c>
      <c r="L215" s="22">
        <f t="shared" si="50"/>
        <v>4000</v>
      </c>
      <c r="M215" s="22">
        <v>3000</v>
      </c>
      <c r="N215" s="8" t="s">
        <v>50</v>
      </c>
      <c r="O215" s="146"/>
      <c r="P215" s="75"/>
      <c r="Q215" s="135"/>
      <c r="R215" s="135"/>
      <c r="S215" s="136"/>
    </row>
    <row r="216" spans="1:19" ht="24">
      <c r="A216" s="71" t="s">
        <v>528</v>
      </c>
      <c r="B216" s="13" t="s">
        <v>333</v>
      </c>
      <c r="C216" s="45" t="s">
        <v>631</v>
      </c>
      <c r="D216" s="80">
        <v>500</v>
      </c>
      <c r="E216" s="80">
        <v>700</v>
      </c>
      <c r="F216" s="80">
        <v>6000</v>
      </c>
      <c r="G216" s="5">
        <v>9000</v>
      </c>
      <c r="H216" s="80"/>
      <c r="I216" s="80"/>
      <c r="J216" s="80"/>
      <c r="K216" s="83">
        <f t="shared" si="58"/>
        <v>16200</v>
      </c>
      <c r="L216" s="22">
        <f t="shared" si="50"/>
        <v>8640</v>
      </c>
      <c r="M216" s="56">
        <v>7560</v>
      </c>
      <c r="N216" s="8" t="s">
        <v>59</v>
      </c>
      <c r="O216" s="146"/>
      <c r="P216" s="75"/>
      <c r="Q216" s="135"/>
      <c r="R216" s="135"/>
      <c r="S216" s="136"/>
    </row>
    <row r="217" spans="1:19" ht="12">
      <c r="A217" s="71" t="s">
        <v>529</v>
      </c>
      <c r="B217" s="13" t="s">
        <v>334</v>
      </c>
      <c r="C217" s="45" t="s">
        <v>631</v>
      </c>
      <c r="D217" s="80">
        <v>1500</v>
      </c>
      <c r="E217" s="80">
        <v>1500</v>
      </c>
      <c r="F217" s="80">
        <v>2000</v>
      </c>
      <c r="G217" s="80">
        <v>1500</v>
      </c>
      <c r="H217" s="80">
        <v>1500</v>
      </c>
      <c r="I217" s="80">
        <v>3000</v>
      </c>
      <c r="J217" s="80">
        <v>5000</v>
      </c>
      <c r="K217" s="83">
        <f t="shared" si="58"/>
        <v>16000</v>
      </c>
      <c r="L217" s="22">
        <f t="shared" si="50"/>
        <v>3000</v>
      </c>
      <c r="M217" s="22">
        <v>13000</v>
      </c>
      <c r="N217" s="8" t="s">
        <v>20</v>
      </c>
      <c r="O217" s="146"/>
      <c r="P217" s="75"/>
      <c r="Q217" s="135"/>
      <c r="R217" s="135"/>
      <c r="S217" s="136"/>
    </row>
    <row r="218" spans="1:19" ht="12">
      <c r="A218" s="71" t="s">
        <v>530</v>
      </c>
      <c r="B218" s="90" t="s">
        <v>82</v>
      </c>
      <c r="C218" s="91" t="s">
        <v>634</v>
      </c>
      <c r="D218" s="80"/>
      <c r="E218" s="80"/>
      <c r="F218" s="80">
        <v>2000</v>
      </c>
      <c r="G218" s="5">
        <v>0</v>
      </c>
      <c r="H218" s="80"/>
      <c r="I218" s="80"/>
      <c r="J218" s="80"/>
      <c r="K218" s="83">
        <f t="shared" si="58"/>
        <v>2000</v>
      </c>
      <c r="L218" s="22">
        <f t="shared" si="50"/>
        <v>2000</v>
      </c>
      <c r="M218" s="22"/>
      <c r="N218" s="8" t="s">
        <v>59</v>
      </c>
      <c r="O218" s="142"/>
      <c r="P218" s="75"/>
      <c r="Q218" s="138"/>
      <c r="R218" s="138"/>
      <c r="S218" s="143"/>
    </row>
    <row r="219" spans="1:19" ht="24">
      <c r="A219" s="71" t="s">
        <v>531</v>
      </c>
      <c r="B219" s="13" t="s">
        <v>335</v>
      </c>
      <c r="C219" s="44" t="s">
        <v>643</v>
      </c>
      <c r="D219" s="80"/>
      <c r="E219" s="80"/>
      <c r="F219" s="80"/>
      <c r="G219" s="80">
        <v>250</v>
      </c>
      <c r="H219" s="80">
        <v>2700</v>
      </c>
      <c r="I219" s="80">
        <v>3000</v>
      </c>
      <c r="J219" s="80">
        <v>3000</v>
      </c>
      <c r="K219" s="83">
        <f>SUM(D219:J219)</f>
        <v>8950</v>
      </c>
      <c r="L219" s="22">
        <f>K219-M219</f>
        <v>8950</v>
      </c>
      <c r="M219" s="22"/>
      <c r="N219" s="8" t="s">
        <v>57</v>
      </c>
      <c r="O219" s="146"/>
      <c r="P219" s="75"/>
      <c r="Q219" s="120"/>
      <c r="R219" s="120"/>
      <c r="S219" s="136"/>
    </row>
    <row r="220" spans="1:19" ht="25.5" customHeight="1">
      <c r="A220" s="71" t="s">
        <v>532</v>
      </c>
      <c r="B220" s="13" t="s">
        <v>23</v>
      </c>
      <c r="C220" s="44" t="s">
        <v>634</v>
      </c>
      <c r="D220" s="80">
        <v>8650</v>
      </c>
      <c r="E220" s="80"/>
      <c r="F220" s="80"/>
      <c r="G220" s="80"/>
      <c r="H220" s="80"/>
      <c r="I220" s="80"/>
      <c r="J220" s="80"/>
      <c r="K220" s="83">
        <f>SUM(D220:J220)</f>
        <v>8650</v>
      </c>
      <c r="L220" s="22">
        <f>K220-M220</f>
        <v>8650</v>
      </c>
      <c r="M220" s="22"/>
      <c r="N220" s="8" t="s">
        <v>57</v>
      </c>
      <c r="O220" s="146"/>
      <c r="P220" s="75"/>
      <c r="Q220" s="120"/>
      <c r="R220" s="120"/>
      <c r="S220" s="136"/>
    </row>
    <row r="221" spans="1:19" ht="24">
      <c r="A221" s="71" t="s">
        <v>533</v>
      </c>
      <c r="B221" s="13" t="s">
        <v>622</v>
      </c>
      <c r="C221" s="44" t="s">
        <v>634</v>
      </c>
      <c r="D221" s="80"/>
      <c r="E221" s="80"/>
      <c r="F221" s="80">
        <v>1900</v>
      </c>
      <c r="G221" s="80"/>
      <c r="H221" s="80"/>
      <c r="I221" s="80"/>
      <c r="J221" s="80"/>
      <c r="K221" s="83">
        <f>SUM(D221:J221)</f>
        <v>1900</v>
      </c>
      <c r="L221" s="22">
        <f>K221-M221</f>
        <v>1900</v>
      </c>
      <c r="M221" s="22"/>
      <c r="N221" s="8" t="s">
        <v>57</v>
      </c>
      <c r="O221" s="146"/>
      <c r="P221" s="75"/>
      <c r="Q221" s="120"/>
      <c r="R221" s="120"/>
      <c r="S221" s="136"/>
    </row>
    <row r="222" spans="1:20" s="37" customFormat="1" ht="12">
      <c r="A222" s="72" t="s">
        <v>534</v>
      </c>
      <c r="B222" s="14" t="s">
        <v>657</v>
      </c>
      <c r="C222" s="101"/>
      <c r="D222" s="102">
        <f>SUM(D223:D231)</f>
        <v>51610</v>
      </c>
      <c r="E222" s="102">
        <f>SUM(E223:E231)</f>
        <v>52920</v>
      </c>
      <c r="F222" s="102">
        <f>SUM(F223:F232)</f>
        <v>57130</v>
      </c>
      <c r="G222" s="102">
        <f>SUM(G223:G232)</f>
        <v>61240</v>
      </c>
      <c r="H222" s="102">
        <f>SUM(H223:H232)</f>
        <v>63050</v>
      </c>
      <c r="I222" s="102">
        <f>SUM(I223:I232)</f>
        <v>65060</v>
      </c>
      <c r="J222" s="102">
        <f>SUM(J223:J232)</f>
        <v>65570</v>
      </c>
      <c r="K222" s="171">
        <f t="shared" si="58"/>
        <v>416580</v>
      </c>
      <c r="L222" s="57">
        <f t="shared" si="50"/>
        <v>409780</v>
      </c>
      <c r="M222" s="57">
        <f>SUM(M223:M231)</f>
        <v>6800</v>
      </c>
      <c r="N222" s="95"/>
      <c r="O222" s="149"/>
      <c r="P222" s="119"/>
      <c r="Q222" s="152"/>
      <c r="R222" s="152"/>
      <c r="S222" s="121"/>
      <c r="T222" s="36"/>
    </row>
    <row r="223" spans="1:19" ht="24">
      <c r="A223" s="71" t="s">
        <v>535</v>
      </c>
      <c r="B223" s="13" t="s">
        <v>652</v>
      </c>
      <c r="C223" s="45" t="s">
        <v>631</v>
      </c>
      <c r="D223" s="80">
        <v>1100</v>
      </c>
      <c r="E223" s="80">
        <v>1100</v>
      </c>
      <c r="F223" s="80">
        <v>1100</v>
      </c>
      <c r="G223" s="83">
        <v>2000</v>
      </c>
      <c r="H223" s="80">
        <v>2000</v>
      </c>
      <c r="I223" s="80">
        <v>2000</v>
      </c>
      <c r="J223" s="80">
        <v>2000</v>
      </c>
      <c r="K223" s="83">
        <f t="shared" si="58"/>
        <v>11300</v>
      </c>
      <c r="L223" s="22">
        <f t="shared" si="50"/>
        <v>11300</v>
      </c>
      <c r="M223" s="22"/>
      <c r="N223" s="8" t="s">
        <v>64</v>
      </c>
      <c r="O223" s="146"/>
      <c r="P223" s="126"/>
      <c r="Q223" s="135"/>
      <c r="R223" s="135"/>
      <c r="S223" s="136"/>
    </row>
    <row r="224" spans="1:32" ht="36">
      <c r="A224" s="71" t="s">
        <v>536</v>
      </c>
      <c r="B224" s="13" t="s">
        <v>653</v>
      </c>
      <c r="C224" s="44" t="s">
        <v>638</v>
      </c>
      <c r="D224" s="80">
        <v>4200</v>
      </c>
      <c r="E224" s="80">
        <v>4200</v>
      </c>
      <c r="F224" s="80">
        <v>4200</v>
      </c>
      <c r="G224" s="83">
        <v>5000</v>
      </c>
      <c r="H224" s="80">
        <v>5000</v>
      </c>
      <c r="I224" s="80">
        <v>5000</v>
      </c>
      <c r="J224" s="80">
        <v>5000</v>
      </c>
      <c r="K224" s="83">
        <f aca="true" t="shared" si="59" ref="K224:K232">SUM(D224:J224)</f>
        <v>32600</v>
      </c>
      <c r="L224" s="22">
        <f t="shared" si="50"/>
        <v>32600</v>
      </c>
      <c r="M224" s="22"/>
      <c r="N224" s="103" t="s">
        <v>64</v>
      </c>
      <c r="O224" s="146"/>
      <c r="P224" s="126"/>
      <c r="Q224" s="153"/>
      <c r="R224" s="153"/>
      <c r="S224" s="136"/>
      <c r="T224" s="28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</row>
    <row r="225" spans="1:19" ht="12">
      <c r="A225" s="71" t="s">
        <v>537</v>
      </c>
      <c r="B225" s="13" t="s">
        <v>655</v>
      </c>
      <c r="C225" s="44" t="s">
        <v>638</v>
      </c>
      <c r="D225" s="80">
        <v>12000</v>
      </c>
      <c r="E225" s="80">
        <v>12500</v>
      </c>
      <c r="F225" s="80">
        <v>13000</v>
      </c>
      <c r="G225" s="83">
        <v>13500</v>
      </c>
      <c r="H225" s="80">
        <v>14000</v>
      </c>
      <c r="I225" s="80">
        <v>14500</v>
      </c>
      <c r="J225" s="80">
        <v>15000</v>
      </c>
      <c r="K225" s="83">
        <f t="shared" si="59"/>
        <v>94500</v>
      </c>
      <c r="L225" s="22">
        <f t="shared" si="50"/>
        <v>94500</v>
      </c>
      <c r="M225" s="22"/>
      <c r="N225" s="8" t="s">
        <v>64</v>
      </c>
      <c r="O225" s="146"/>
      <c r="P225" s="125"/>
      <c r="Q225" s="135"/>
      <c r="R225" s="135"/>
      <c r="S225" s="136"/>
    </row>
    <row r="226" spans="1:19" ht="12">
      <c r="A226" s="71" t="s">
        <v>538</v>
      </c>
      <c r="B226" s="13" t="s">
        <v>654</v>
      </c>
      <c r="C226" s="44" t="s">
        <v>639</v>
      </c>
      <c r="D226" s="80">
        <v>15700</v>
      </c>
      <c r="E226" s="80">
        <v>15800</v>
      </c>
      <c r="F226" s="80">
        <v>16000</v>
      </c>
      <c r="G226" s="83">
        <v>16200</v>
      </c>
      <c r="H226" s="80">
        <v>16400</v>
      </c>
      <c r="I226" s="80">
        <v>16200</v>
      </c>
      <c r="J226" s="80">
        <v>16200</v>
      </c>
      <c r="K226" s="83">
        <f t="shared" si="59"/>
        <v>112500</v>
      </c>
      <c r="L226" s="22">
        <f t="shared" si="50"/>
        <v>112500</v>
      </c>
      <c r="M226" s="22"/>
      <c r="N226" s="8" t="s">
        <v>64</v>
      </c>
      <c r="O226" s="146"/>
      <c r="P226" s="125"/>
      <c r="Q226" s="135"/>
      <c r="R226" s="135"/>
      <c r="S226" s="136"/>
    </row>
    <row r="227" spans="1:32" ht="36">
      <c r="A227" s="71" t="s">
        <v>539</v>
      </c>
      <c r="B227" s="13" t="s">
        <v>336</v>
      </c>
      <c r="C227" s="44" t="s">
        <v>641</v>
      </c>
      <c r="D227" s="80">
        <v>110</v>
      </c>
      <c r="E227" s="80">
        <v>120</v>
      </c>
      <c r="F227" s="80">
        <v>130</v>
      </c>
      <c r="G227" s="80">
        <v>140</v>
      </c>
      <c r="H227" s="80">
        <v>150</v>
      </c>
      <c r="I227" s="80">
        <v>160</v>
      </c>
      <c r="J227" s="80">
        <v>170</v>
      </c>
      <c r="K227" s="83">
        <f t="shared" si="59"/>
        <v>980</v>
      </c>
      <c r="L227" s="22">
        <f t="shared" si="50"/>
        <v>980</v>
      </c>
      <c r="M227" s="22"/>
      <c r="N227" s="103" t="s">
        <v>67</v>
      </c>
      <c r="O227" s="146"/>
      <c r="P227" s="126"/>
      <c r="Q227" s="153"/>
      <c r="R227" s="153"/>
      <c r="S227" s="136"/>
      <c r="T227" s="28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</row>
    <row r="228" spans="1:19" ht="12">
      <c r="A228" s="71" t="s">
        <v>540</v>
      </c>
      <c r="B228" s="13" t="s">
        <v>126</v>
      </c>
      <c r="C228" s="44" t="s">
        <v>638</v>
      </c>
      <c r="D228" s="80">
        <v>8700</v>
      </c>
      <c r="E228" s="80">
        <v>9100</v>
      </c>
      <c r="F228" s="80">
        <v>11900</v>
      </c>
      <c r="G228" s="83">
        <v>13100</v>
      </c>
      <c r="H228" s="80">
        <v>14100</v>
      </c>
      <c r="I228" s="80">
        <v>15300</v>
      </c>
      <c r="J228" s="80">
        <v>15300</v>
      </c>
      <c r="K228" s="83">
        <f t="shared" si="59"/>
        <v>87500</v>
      </c>
      <c r="L228" s="22">
        <f t="shared" si="50"/>
        <v>83300</v>
      </c>
      <c r="M228" s="22">
        <v>4200</v>
      </c>
      <c r="N228" s="8" t="s">
        <v>64</v>
      </c>
      <c r="O228" s="146"/>
      <c r="P228" s="126"/>
      <c r="Q228" s="135"/>
      <c r="R228" s="135"/>
      <c r="S228" s="136"/>
    </row>
    <row r="229" spans="1:19" ht="12">
      <c r="A229" s="71" t="s">
        <v>541</v>
      </c>
      <c r="B229" s="13" t="s">
        <v>166</v>
      </c>
      <c r="C229" s="44" t="s">
        <v>639</v>
      </c>
      <c r="D229" s="80">
        <v>1000</v>
      </c>
      <c r="E229" s="80">
        <v>1000</v>
      </c>
      <c r="F229" s="80">
        <v>1000</v>
      </c>
      <c r="G229" s="83">
        <v>1000</v>
      </c>
      <c r="H229" s="80">
        <v>1000</v>
      </c>
      <c r="I229" s="80">
        <v>1000</v>
      </c>
      <c r="J229" s="80">
        <v>1000</v>
      </c>
      <c r="K229" s="83">
        <f t="shared" si="59"/>
        <v>7000</v>
      </c>
      <c r="L229" s="22">
        <f>K229-M229</f>
        <v>7000</v>
      </c>
      <c r="M229" s="22"/>
      <c r="N229" s="8" t="s">
        <v>64</v>
      </c>
      <c r="O229" s="146"/>
      <c r="P229" s="126"/>
      <c r="Q229" s="135"/>
      <c r="R229" s="135"/>
      <c r="S229" s="136"/>
    </row>
    <row r="230" spans="1:19" ht="24">
      <c r="A230" s="71" t="s">
        <v>542</v>
      </c>
      <c r="B230" s="13" t="s">
        <v>206</v>
      </c>
      <c r="C230" s="44" t="s">
        <v>638</v>
      </c>
      <c r="D230" s="80">
        <v>7300</v>
      </c>
      <c r="E230" s="80">
        <v>7300</v>
      </c>
      <c r="F230" s="80">
        <v>7300</v>
      </c>
      <c r="G230" s="83">
        <v>7800</v>
      </c>
      <c r="H230" s="80">
        <v>7900</v>
      </c>
      <c r="I230" s="80">
        <v>8400</v>
      </c>
      <c r="J230" s="80">
        <v>8400</v>
      </c>
      <c r="K230" s="83">
        <f t="shared" si="59"/>
        <v>54400</v>
      </c>
      <c r="L230" s="22">
        <f>K230-M230</f>
        <v>51800</v>
      </c>
      <c r="M230" s="22">
        <v>2600</v>
      </c>
      <c r="N230" s="8" t="s">
        <v>64</v>
      </c>
      <c r="O230" s="146"/>
      <c r="P230" s="126"/>
      <c r="Q230" s="135"/>
      <c r="R230" s="135"/>
      <c r="S230" s="136"/>
    </row>
    <row r="231" spans="1:19" ht="24">
      <c r="A231" s="71" t="s">
        <v>348</v>
      </c>
      <c r="B231" s="13" t="s">
        <v>207</v>
      </c>
      <c r="C231" s="45" t="s">
        <v>631</v>
      </c>
      <c r="D231" s="22">
        <v>1500</v>
      </c>
      <c r="E231" s="22">
        <v>1800</v>
      </c>
      <c r="F231" s="22">
        <v>2000</v>
      </c>
      <c r="G231" s="104">
        <v>2000</v>
      </c>
      <c r="H231" s="22">
        <v>2000</v>
      </c>
      <c r="I231" s="22">
        <v>2000</v>
      </c>
      <c r="J231" s="22">
        <v>2000</v>
      </c>
      <c r="K231" s="83">
        <f t="shared" si="59"/>
        <v>13300</v>
      </c>
      <c r="L231" s="22">
        <f>K231-M231</f>
        <v>13300</v>
      </c>
      <c r="M231" s="22"/>
      <c r="N231" s="8" t="s">
        <v>64</v>
      </c>
      <c r="O231" s="146"/>
      <c r="P231" s="154"/>
      <c r="Q231" s="120"/>
      <c r="R231" s="120"/>
      <c r="S231" s="136"/>
    </row>
    <row r="232" spans="1:19" ht="48">
      <c r="A232" s="71" t="s">
        <v>0</v>
      </c>
      <c r="B232" s="13" t="s">
        <v>200</v>
      </c>
      <c r="C232" s="45" t="s">
        <v>638</v>
      </c>
      <c r="D232" s="22"/>
      <c r="E232" s="22"/>
      <c r="F232" s="22">
        <v>500</v>
      </c>
      <c r="G232" s="22">
        <v>500</v>
      </c>
      <c r="H232" s="22">
        <v>500</v>
      </c>
      <c r="I232" s="22">
        <v>500</v>
      </c>
      <c r="J232" s="22">
        <v>500</v>
      </c>
      <c r="K232" s="83">
        <f t="shared" si="59"/>
        <v>2500</v>
      </c>
      <c r="L232" s="22">
        <f>K232-M232</f>
        <v>2500</v>
      </c>
      <c r="M232" s="22"/>
      <c r="N232" s="8" t="s">
        <v>64</v>
      </c>
      <c r="O232" s="146"/>
      <c r="P232" s="154"/>
      <c r="Q232" s="120"/>
      <c r="R232" s="120"/>
      <c r="S232" s="136"/>
    </row>
    <row r="233" spans="1:20" s="37" customFormat="1" ht="12">
      <c r="A233" s="72" t="s">
        <v>543</v>
      </c>
      <c r="B233" s="14" t="s">
        <v>157</v>
      </c>
      <c r="C233" s="101"/>
      <c r="D233" s="102">
        <f aca="true" t="shared" si="60" ref="D233:J233">SUM(D234:D240)</f>
        <v>1400</v>
      </c>
      <c r="E233" s="102">
        <f t="shared" si="60"/>
        <v>2900</v>
      </c>
      <c r="F233" s="102">
        <f t="shared" si="60"/>
        <v>3000</v>
      </c>
      <c r="G233" s="102">
        <f t="shared" si="60"/>
        <v>2500</v>
      </c>
      <c r="H233" s="102">
        <f t="shared" si="60"/>
        <v>2000</v>
      </c>
      <c r="I233" s="102">
        <f t="shared" si="60"/>
        <v>2000</v>
      </c>
      <c r="J233" s="102">
        <f t="shared" si="60"/>
        <v>2000</v>
      </c>
      <c r="K233" s="171">
        <f>SUM(D233:J233)</f>
        <v>15800</v>
      </c>
      <c r="L233" s="57">
        <f>K233-M233</f>
        <v>8625</v>
      </c>
      <c r="M233" s="57">
        <f>SUM(M234:M240)</f>
        <v>7175</v>
      </c>
      <c r="N233" s="95"/>
      <c r="O233" s="149"/>
      <c r="P233" s="119"/>
      <c r="Q233" s="152"/>
      <c r="R233" s="152"/>
      <c r="S233" s="121"/>
      <c r="T233" s="36"/>
    </row>
    <row r="234" spans="1:19" ht="28.5" customHeight="1">
      <c r="A234" s="71" t="s">
        <v>544</v>
      </c>
      <c r="B234" s="13" t="s">
        <v>337</v>
      </c>
      <c r="C234" s="44" t="s">
        <v>638</v>
      </c>
      <c r="D234" s="22">
        <v>500</v>
      </c>
      <c r="E234" s="22">
        <v>500</v>
      </c>
      <c r="F234" s="22">
        <v>500</v>
      </c>
      <c r="G234" s="104">
        <v>500</v>
      </c>
      <c r="H234" s="104">
        <v>500</v>
      </c>
      <c r="I234" s="104">
        <v>500</v>
      </c>
      <c r="J234" s="104">
        <v>500</v>
      </c>
      <c r="K234" s="83">
        <f aca="true" t="shared" si="61" ref="K234:K272">SUM(D234:J234)</f>
        <v>3500</v>
      </c>
      <c r="L234" s="22">
        <f aca="true" t="shared" si="62" ref="L234:L282">K234-M234</f>
        <v>875</v>
      </c>
      <c r="M234" s="22">
        <v>2625</v>
      </c>
      <c r="N234" s="8" t="s">
        <v>64</v>
      </c>
      <c r="O234" s="146"/>
      <c r="P234" s="155"/>
      <c r="Q234" s="135"/>
      <c r="R234" s="135"/>
      <c r="S234" s="136"/>
    </row>
    <row r="235" spans="1:19" ht="36">
      <c r="A235" s="71" t="s">
        <v>545</v>
      </c>
      <c r="B235" s="13" t="s">
        <v>202</v>
      </c>
      <c r="C235" s="44" t="s">
        <v>638</v>
      </c>
      <c r="D235" s="22">
        <v>100</v>
      </c>
      <c r="E235" s="22">
        <v>500</v>
      </c>
      <c r="F235" s="22">
        <v>500</v>
      </c>
      <c r="G235" s="22">
        <v>500</v>
      </c>
      <c r="H235" s="22"/>
      <c r="I235" s="22"/>
      <c r="J235" s="22"/>
      <c r="K235" s="83">
        <f t="shared" si="61"/>
        <v>1600</v>
      </c>
      <c r="L235" s="22">
        <f t="shared" si="62"/>
        <v>400</v>
      </c>
      <c r="M235" s="22">
        <v>1200</v>
      </c>
      <c r="N235" s="8" t="s">
        <v>64</v>
      </c>
      <c r="O235" s="146"/>
      <c r="P235" s="155"/>
      <c r="Q235" s="135"/>
      <c r="R235" s="135"/>
      <c r="S235" s="136"/>
    </row>
    <row r="236" spans="1:19" ht="24">
      <c r="A236" s="71" t="s">
        <v>546</v>
      </c>
      <c r="B236" s="13" t="s">
        <v>656</v>
      </c>
      <c r="C236" s="44" t="s">
        <v>638</v>
      </c>
      <c r="D236" s="22"/>
      <c r="E236" s="22">
        <v>500</v>
      </c>
      <c r="F236" s="22">
        <v>500</v>
      </c>
      <c r="G236" s="22"/>
      <c r="H236" s="22"/>
      <c r="I236" s="22"/>
      <c r="J236" s="22"/>
      <c r="K236" s="83">
        <f t="shared" si="61"/>
        <v>1000</v>
      </c>
      <c r="L236" s="22">
        <f t="shared" si="62"/>
        <v>500</v>
      </c>
      <c r="M236" s="22">
        <v>500</v>
      </c>
      <c r="N236" s="8" t="s">
        <v>64</v>
      </c>
      <c r="O236" s="146"/>
      <c r="P236" s="155"/>
      <c r="Q236" s="135"/>
      <c r="R236" s="135"/>
      <c r="S236" s="136"/>
    </row>
    <row r="237" spans="1:19" ht="12">
      <c r="A237" s="71" t="s">
        <v>547</v>
      </c>
      <c r="B237" s="17" t="s">
        <v>201</v>
      </c>
      <c r="C237" s="44" t="s">
        <v>638</v>
      </c>
      <c r="D237" s="22">
        <v>200</v>
      </c>
      <c r="E237" s="22">
        <v>500</v>
      </c>
      <c r="F237" s="22">
        <v>500</v>
      </c>
      <c r="G237" s="104">
        <v>500</v>
      </c>
      <c r="H237" s="104">
        <v>500</v>
      </c>
      <c r="I237" s="104">
        <v>500</v>
      </c>
      <c r="J237" s="104">
        <v>500</v>
      </c>
      <c r="K237" s="83">
        <f t="shared" si="61"/>
        <v>3200</v>
      </c>
      <c r="L237" s="22">
        <f t="shared" si="62"/>
        <v>2300</v>
      </c>
      <c r="M237" s="104">
        <v>900</v>
      </c>
      <c r="N237" s="8" t="s">
        <v>64</v>
      </c>
      <c r="O237" s="146"/>
      <c r="P237" s="155"/>
      <c r="Q237" s="134"/>
      <c r="R237" s="134"/>
      <c r="S237" s="136"/>
    </row>
    <row r="238" spans="1:19" ht="36">
      <c r="A238" s="71" t="s">
        <v>548</v>
      </c>
      <c r="B238" s="17" t="s">
        <v>172</v>
      </c>
      <c r="C238" s="44" t="s">
        <v>638</v>
      </c>
      <c r="D238" s="22">
        <v>200</v>
      </c>
      <c r="E238" s="22">
        <v>200</v>
      </c>
      <c r="F238" s="22">
        <v>200</v>
      </c>
      <c r="G238" s="22">
        <v>200</v>
      </c>
      <c r="H238" s="22">
        <v>200</v>
      </c>
      <c r="I238" s="22">
        <v>200</v>
      </c>
      <c r="J238" s="22">
        <v>200</v>
      </c>
      <c r="K238" s="83">
        <f t="shared" si="61"/>
        <v>1400</v>
      </c>
      <c r="L238" s="22">
        <f t="shared" si="62"/>
        <v>400</v>
      </c>
      <c r="M238" s="22">
        <v>1000</v>
      </c>
      <c r="N238" s="8" t="s">
        <v>64</v>
      </c>
      <c r="O238" s="146"/>
      <c r="P238" s="155"/>
      <c r="Q238" s="134"/>
      <c r="R238" s="134"/>
      <c r="S238" s="136"/>
    </row>
    <row r="239" spans="1:19" ht="24">
      <c r="A239" s="71" t="s">
        <v>549</v>
      </c>
      <c r="B239" s="17" t="s">
        <v>203</v>
      </c>
      <c r="C239" s="44" t="s">
        <v>638</v>
      </c>
      <c r="D239" s="22">
        <v>200</v>
      </c>
      <c r="E239" s="22">
        <v>500</v>
      </c>
      <c r="F239" s="22">
        <v>500</v>
      </c>
      <c r="G239" s="104">
        <v>500</v>
      </c>
      <c r="H239" s="104">
        <v>500</v>
      </c>
      <c r="I239" s="22">
        <v>500</v>
      </c>
      <c r="J239" s="22">
        <v>500</v>
      </c>
      <c r="K239" s="83">
        <f t="shared" si="61"/>
        <v>3200</v>
      </c>
      <c r="L239" s="22">
        <f t="shared" si="62"/>
        <v>3200</v>
      </c>
      <c r="M239" s="22"/>
      <c r="N239" s="8" t="s">
        <v>64</v>
      </c>
      <c r="O239" s="124"/>
      <c r="P239" s="155"/>
      <c r="Q239" s="134"/>
      <c r="R239" s="134"/>
      <c r="S239" s="136"/>
    </row>
    <row r="240" spans="1:19" ht="24">
      <c r="A240" s="71" t="s">
        <v>550</v>
      </c>
      <c r="B240" s="17" t="s">
        <v>173</v>
      </c>
      <c r="C240" s="45" t="s">
        <v>184</v>
      </c>
      <c r="D240" s="22">
        <v>200</v>
      </c>
      <c r="E240" s="22">
        <v>200</v>
      </c>
      <c r="F240" s="22">
        <v>300</v>
      </c>
      <c r="G240" s="22">
        <v>300</v>
      </c>
      <c r="H240" s="22">
        <v>300</v>
      </c>
      <c r="I240" s="22">
        <v>300</v>
      </c>
      <c r="J240" s="22">
        <v>300</v>
      </c>
      <c r="K240" s="83">
        <f t="shared" si="61"/>
        <v>1900</v>
      </c>
      <c r="L240" s="22">
        <f t="shared" si="62"/>
        <v>950</v>
      </c>
      <c r="M240" s="22">
        <v>950</v>
      </c>
      <c r="N240" s="8" t="s">
        <v>64</v>
      </c>
      <c r="O240" s="146"/>
      <c r="P240" s="156"/>
      <c r="Q240" s="134"/>
      <c r="R240" s="134"/>
      <c r="S240" s="136"/>
    </row>
    <row r="241" spans="1:19" ht="12">
      <c r="A241" s="72" t="s">
        <v>551</v>
      </c>
      <c r="B241" s="12" t="s">
        <v>108</v>
      </c>
      <c r="C241" s="4"/>
      <c r="D241" s="79">
        <f aca="true" t="shared" si="63" ref="D241:J241">D243+D256+D264+D267+D268+D269+D270</f>
        <v>132200</v>
      </c>
      <c r="E241" s="79">
        <f t="shared" si="63"/>
        <v>147450</v>
      </c>
      <c r="F241" s="79">
        <f t="shared" si="63"/>
        <v>256600</v>
      </c>
      <c r="G241" s="79">
        <f t="shared" si="63"/>
        <v>235100</v>
      </c>
      <c r="H241" s="79">
        <f t="shared" si="63"/>
        <v>324900</v>
      </c>
      <c r="I241" s="79">
        <f t="shared" si="63"/>
        <v>345800</v>
      </c>
      <c r="J241" s="79">
        <f t="shared" si="63"/>
        <v>418400</v>
      </c>
      <c r="K241" s="171">
        <f t="shared" si="61"/>
        <v>1860450</v>
      </c>
      <c r="L241" s="57">
        <f t="shared" si="62"/>
        <v>1698213</v>
      </c>
      <c r="M241" s="79">
        <f>M243+M256+M264+M267+M268+M269+M270</f>
        <v>162237</v>
      </c>
      <c r="N241" s="7"/>
      <c r="O241" s="128"/>
      <c r="P241" s="119"/>
      <c r="Q241" s="122"/>
      <c r="R241" s="122"/>
      <c r="S241" s="123"/>
    </row>
    <row r="242" spans="1:19" ht="12">
      <c r="A242" s="72"/>
      <c r="B242" s="67" t="s">
        <v>205</v>
      </c>
      <c r="C242" s="4"/>
      <c r="D242" s="79">
        <f>SUM(D244:D246)+SUM(D257:D259)+D262+D265+SUM(D267:D269)+D271</f>
        <v>126400</v>
      </c>
      <c r="E242" s="79">
        <f>SUM(E244:E246)+SUM(E257:E259)+E262+E265+SUM(E267:E269)+E271</f>
        <v>141650</v>
      </c>
      <c r="F242" s="79">
        <f>SUM(F244:F246)+F253+SUM(F257:F259)+F262+F265+SUM(F267:F269)+F271</f>
        <v>242500</v>
      </c>
      <c r="G242" s="79">
        <f>SUM(G244:G246)+G253+G254+G255+SUM(G257:G259)+G262+G265+SUM(G267:G269)+G271</f>
        <v>221900</v>
      </c>
      <c r="H242" s="79">
        <f>SUM(H244:H246)+H253+H254+H255+SUM(H257:H259)+H262+H265+SUM(H267:H269)+H271</f>
        <v>311925</v>
      </c>
      <c r="I242" s="79">
        <f>SUM(I244:I246)+I253+I254+I255+SUM(I257:I259)+I262+I265+SUM(I267:I269)+I271</f>
        <v>330400</v>
      </c>
      <c r="J242" s="79">
        <f>SUM(J244:J246)+J253+J254+J255+SUM(J257:J259)+J262+J265+SUM(J267:J269)+J271</f>
        <v>401800</v>
      </c>
      <c r="K242" s="171">
        <f t="shared" si="61"/>
        <v>1776575</v>
      </c>
      <c r="L242" s="57">
        <f t="shared" si="62"/>
        <v>1614338</v>
      </c>
      <c r="M242" s="79">
        <f>SUM(M244:M246)+M253+M254+M255+SUM(M257:M259)+M262+M265+SUM(M267:M269)+M271</f>
        <v>162237</v>
      </c>
      <c r="N242" s="7"/>
      <c r="O242" s="128"/>
      <c r="P242" s="119"/>
      <c r="Q242" s="122"/>
      <c r="R242" s="122"/>
      <c r="S242" s="123"/>
    </row>
    <row r="243" spans="1:19" ht="12">
      <c r="A243" s="72" t="s">
        <v>552</v>
      </c>
      <c r="B243" s="12" t="s">
        <v>92</v>
      </c>
      <c r="C243" s="43"/>
      <c r="D243" s="79">
        <f>SUM(D244:D251)</f>
        <v>45500</v>
      </c>
      <c r="E243" s="79">
        <f>SUM(E244:E251)</f>
        <v>32200</v>
      </c>
      <c r="F243" s="79">
        <f>SUM(F244:F246)+SUM(F251:F253)</f>
        <v>120800</v>
      </c>
      <c r="G243" s="79">
        <f>SUM(G244:G246)+SUM(G251:G255)</f>
        <v>58400</v>
      </c>
      <c r="H243" s="79">
        <f>SUM(H244:H246)+SUM(H251:H253)</f>
        <v>204500</v>
      </c>
      <c r="I243" s="79">
        <f>SUM(I244:I246)+SUM(I251:I253)</f>
        <v>229900</v>
      </c>
      <c r="J243" s="79">
        <f>SUM(J244:J246)+SUM(J251:J253)</f>
        <v>197200</v>
      </c>
      <c r="K243" s="171">
        <f t="shared" si="61"/>
        <v>888500</v>
      </c>
      <c r="L243" s="57">
        <f t="shared" si="62"/>
        <v>750500</v>
      </c>
      <c r="M243" s="79">
        <f>SUM(M244:M246)+SUM(M251:M253)</f>
        <v>138000</v>
      </c>
      <c r="N243" s="7"/>
      <c r="O243" s="128"/>
      <c r="P243" s="119"/>
      <c r="Q243" s="122"/>
      <c r="R243" s="122"/>
      <c r="S243" s="123"/>
    </row>
    <row r="244" spans="1:20" s="3" customFormat="1" ht="24">
      <c r="A244" s="71" t="s">
        <v>553</v>
      </c>
      <c r="B244" s="13" t="s">
        <v>208</v>
      </c>
      <c r="C244" s="44" t="s">
        <v>641</v>
      </c>
      <c r="D244" s="80">
        <v>19500</v>
      </c>
      <c r="E244" s="80">
        <v>8200</v>
      </c>
      <c r="F244" s="80">
        <v>6400</v>
      </c>
      <c r="G244" s="80">
        <v>12000</v>
      </c>
      <c r="H244" s="80">
        <v>97200</v>
      </c>
      <c r="I244" s="80">
        <v>174000</v>
      </c>
      <c r="J244" s="80">
        <v>155200</v>
      </c>
      <c r="K244" s="83">
        <f aca="true" t="shared" si="64" ref="K244:K250">D244+E244+F244+G244+H244+I244+J244</f>
        <v>472500</v>
      </c>
      <c r="L244" s="22">
        <f t="shared" si="62"/>
        <v>442500</v>
      </c>
      <c r="M244" s="22">
        <v>30000</v>
      </c>
      <c r="N244" s="8" t="s">
        <v>67</v>
      </c>
      <c r="O244" s="146"/>
      <c r="P244" s="75"/>
      <c r="Q244" s="120"/>
      <c r="R244" s="120"/>
      <c r="S244" s="136"/>
      <c r="T244" s="24"/>
    </row>
    <row r="245" spans="1:19" ht="24">
      <c r="A245" s="71" t="s">
        <v>554</v>
      </c>
      <c r="B245" s="13" t="s">
        <v>338</v>
      </c>
      <c r="C245" s="44" t="s">
        <v>641</v>
      </c>
      <c r="D245" s="80">
        <v>1000</v>
      </c>
      <c r="E245" s="80">
        <v>1000</v>
      </c>
      <c r="F245" s="80">
        <v>1000</v>
      </c>
      <c r="G245" s="80">
        <v>1500</v>
      </c>
      <c r="H245" s="80">
        <v>1500</v>
      </c>
      <c r="I245" s="80">
        <v>5000</v>
      </c>
      <c r="J245" s="80">
        <v>5000</v>
      </c>
      <c r="K245" s="83">
        <f t="shared" si="64"/>
        <v>16000</v>
      </c>
      <c r="L245" s="22">
        <f t="shared" si="62"/>
        <v>16000</v>
      </c>
      <c r="M245" s="22"/>
      <c r="N245" s="8" t="s">
        <v>67</v>
      </c>
      <c r="O245" s="146"/>
      <c r="P245" s="137"/>
      <c r="Q245" s="135"/>
      <c r="R245" s="135"/>
      <c r="S245" s="136"/>
    </row>
    <row r="246" spans="1:19" ht="12">
      <c r="A246" s="71" t="s">
        <v>555</v>
      </c>
      <c r="B246" s="13" t="s">
        <v>629</v>
      </c>
      <c r="C246" s="44" t="s">
        <v>641</v>
      </c>
      <c r="D246" s="80">
        <v>22000</v>
      </c>
      <c r="E246" s="80">
        <v>20000</v>
      </c>
      <c r="F246" s="79">
        <f>SUM(F247:F250)</f>
        <v>74500</v>
      </c>
      <c r="G246" s="79">
        <f>SUM(G247:G250)</f>
        <v>11800</v>
      </c>
      <c r="H246" s="79">
        <f>SUM(H247:H250)</f>
        <v>61000</v>
      </c>
      <c r="I246" s="80">
        <v>25000</v>
      </c>
      <c r="J246" s="80">
        <v>25000</v>
      </c>
      <c r="K246" s="83">
        <f t="shared" si="64"/>
        <v>239300</v>
      </c>
      <c r="L246" s="22">
        <f t="shared" si="62"/>
        <v>149800</v>
      </c>
      <c r="M246" s="57">
        <f>SUM(M248:M250)</f>
        <v>89500</v>
      </c>
      <c r="N246" s="8" t="s">
        <v>67</v>
      </c>
      <c r="O246" s="146"/>
      <c r="P246" s="137"/>
      <c r="Q246" s="135"/>
      <c r="R246" s="135"/>
      <c r="S246" s="136"/>
    </row>
    <row r="247" spans="1:19" ht="12">
      <c r="A247" s="71" t="s">
        <v>138</v>
      </c>
      <c r="B247" s="13" t="s">
        <v>142</v>
      </c>
      <c r="C247" s="44" t="s">
        <v>641</v>
      </c>
      <c r="D247" s="80"/>
      <c r="E247" s="80"/>
      <c r="F247" s="80">
        <v>20400</v>
      </c>
      <c r="G247" s="80"/>
      <c r="H247" s="80"/>
      <c r="I247" s="80"/>
      <c r="J247" s="80"/>
      <c r="K247" s="83">
        <f t="shared" si="64"/>
        <v>20400</v>
      </c>
      <c r="L247" s="22">
        <f t="shared" si="62"/>
        <v>20400</v>
      </c>
      <c r="M247" s="22"/>
      <c r="N247" s="8" t="s">
        <v>59</v>
      </c>
      <c r="O247" s="146"/>
      <c r="P247" s="137"/>
      <c r="Q247" s="135"/>
      <c r="R247" s="135"/>
      <c r="S247" s="136"/>
    </row>
    <row r="248" spans="1:19" ht="12">
      <c r="A248" s="71" t="s">
        <v>139</v>
      </c>
      <c r="B248" s="13" t="s">
        <v>143</v>
      </c>
      <c r="C248" s="44" t="s">
        <v>641</v>
      </c>
      <c r="D248" s="80"/>
      <c r="E248" s="80"/>
      <c r="F248" s="80">
        <v>51500</v>
      </c>
      <c r="G248" s="5">
        <v>8000</v>
      </c>
      <c r="H248" s="80"/>
      <c r="I248" s="80"/>
      <c r="J248" s="80"/>
      <c r="K248" s="83">
        <f t="shared" si="64"/>
        <v>59500</v>
      </c>
      <c r="L248" s="22">
        <f t="shared" si="62"/>
        <v>25500</v>
      </c>
      <c r="M248" s="22">
        <v>34000</v>
      </c>
      <c r="N248" s="8" t="s">
        <v>59</v>
      </c>
      <c r="O248" s="146"/>
      <c r="P248" s="137"/>
      <c r="Q248" s="135"/>
      <c r="R248" s="135"/>
      <c r="S248" s="136"/>
    </row>
    <row r="249" spans="1:19" ht="12">
      <c r="A249" s="71" t="s">
        <v>140</v>
      </c>
      <c r="B249" s="13" t="s">
        <v>144</v>
      </c>
      <c r="C249" s="44" t="s">
        <v>641</v>
      </c>
      <c r="D249" s="80"/>
      <c r="E249" s="80"/>
      <c r="F249" s="80">
        <v>600</v>
      </c>
      <c r="G249" s="5">
        <v>1800</v>
      </c>
      <c r="H249" s="80">
        <v>33000</v>
      </c>
      <c r="I249" s="5">
        <v>9700</v>
      </c>
      <c r="J249" s="80"/>
      <c r="K249" s="83">
        <f t="shared" si="64"/>
        <v>45100</v>
      </c>
      <c r="L249" s="22">
        <f t="shared" si="62"/>
        <v>22850</v>
      </c>
      <c r="M249" s="22">
        <v>22250</v>
      </c>
      <c r="N249" s="8" t="s">
        <v>59</v>
      </c>
      <c r="O249" s="146"/>
      <c r="P249" s="137"/>
      <c r="Q249" s="135"/>
      <c r="R249" s="135"/>
      <c r="S249" s="136"/>
    </row>
    <row r="250" spans="1:19" ht="12">
      <c r="A250" s="71" t="s">
        <v>141</v>
      </c>
      <c r="B250" s="13" t="s">
        <v>145</v>
      </c>
      <c r="C250" s="44" t="s">
        <v>641</v>
      </c>
      <c r="D250" s="80"/>
      <c r="E250" s="80"/>
      <c r="F250" s="80">
        <v>2000</v>
      </c>
      <c r="G250" s="5">
        <v>2000</v>
      </c>
      <c r="H250" s="5">
        <v>28000</v>
      </c>
      <c r="I250" s="5">
        <v>50400</v>
      </c>
      <c r="J250" s="80"/>
      <c r="K250" s="83">
        <f t="shared" si="64"/>
        <v>82400</v>
      </c>
      <c r="L250" s="22">
        <f t="shared" si="62"/>
        <v>49150</v>
      </c>
      <c r="M250" s="22">
        <v>33250</v>
      </c>
      <c r="N250" s="8" t="s">
        <v>59</v>
      </c>
      <c r="O250" s="146"/>
      <c r="P250" s="137"/>
      <c r="Q250" s="137"/>
      <c r="R250" s="135"/>
      <c r="S250" s="136"/>
    </row>
    <row r="251" spans="1:19" ht="12">
      <c r="A251" s="71" t="s">
        <v>556</v>
      </c>
      <c r="B251" s="13" t="s">
        <v>146</v>
      </c>
      <c r="C251" s="44" t="s">
        <v>641</v>
      </c>
      <c r="D251" s="80">
        <v>3000</v>
      </c>
      <c r="E251" s="80">
        <v>3000</v>
      </c>
      <c r="F251" s="80">
        <v>3800</v>
      </c>
      <c r="G251" s="80">
        <v>4200</v>
      </c>
      <c r="H251" s="80">
        <v>4500</v>
      </c>
      <c r="I251" s="80">
        <v>5000</v>
      </c>
      <c r="J251" s="80">
        <v>5500</v>
      </c>
      <c r="K251" s="83">
        <f t="shared" si="61"/>
        <v>29000</v>
      </c>
      <c r="L251" s="22">
        <f t="shared" si="62"/>
        <v>29000</v>
      </c>
      <c r="M251" s="22"/>
      <c r="N251" s="8" t="s">
        <v>67</v>
      </c>
      <c r="O251" s="146"/>
      <c r="P251" s="126"/>
      <c r="Q251" s="135"/>
      <c r="R251" s="135"/>
      <c r="S251" s="136"/>
    </row>
    <row r="252" spans="1:19" ht="24">
      <c r="A252" s="71" t="s">
        <v>147</v>
      </c>
      <c r="B252" s="13" t="s">
        <v>149</v>
      </c>
      <c r="C252" s="44" t="s">
        <v>641</v>
      </c>
      <c r="D252" s="80"/>
      <c r="E252" s="80"/>
      <c r="F252" s="80">
        <v>4400</v>
      </c>
      <c r="G252" s="80">
        <v>4900</v>
      </c>
      <c r="H252" s="80">
        <v>5300</v>
      </c>
      <c r="I252" s="80">
        <v>5900</v>
      </c>
      <c r="J252" s="80">
        <v>6500</v>
      </c>
      <c r="K252" s="83">
        <f t="shared" si="61"/>
        <v>27000</v>
      </c>
      <c r="L252" s="22">
        <f t="shared" si="62"/>
        <v>27000</v>
      </c>
      <c r="M252" s="22"/>
      <c r="N252" s="8" t="s">
        <v>67</v>
      </c>
      <c r="O252" s="146"/>
      <c r="P252" s="126"/>
      <c r="Q252" s="135"/>
      <c r="R252" s="135"/>
      <c r="S252" s="136"/>
    </row>
    <row r="253" spans="1:19" ht="48">
      <c r="A253" s="71" t="s">
        <v>148</v>
      </c>
      <c r="B253" s="13" t="s">
        <v>150</v>
      </c>
      <c r="C253" s="44" t="s">
        <v>641</v>
      </c>
      <c r="D253" s="80"/>
      <c r="E253" s="80"/>
      <c r="F253" s="80">
        <v>30700</v>
      </c>
      <c r="G253" s="80">
        <v>23400</v>
      </c>
      <c r="H253" s="80">
        <v>35000</v>
      </c>
      <c r="I253" s="80">
        <v>15000</v>
      </c>
      <c r="J253" s="80"/>
      <c r="K253" s="83">
        <f t="shared" si="61"/>
        <v>104100</v>
      </c>
      <c r="L253" s="22">
        <f t="shared" si="62"/>
        <v>85600</v>
      </c>
      <c r="M253" s="22">
        <v>18500</v>
      </c>
      <c r="N253" s="8" t="s">
        <v>67</v>
      </c>
      <c r="O253" s="146"/>
      <c r="P253" s="126"/>
      <c r="Q253" s="135"/>
      <c r="R253" s="135"/>
      <c r="S253" s="136"/>
    </row>
    <row r="254" spans="1:19" ht="24">
      <c r="A254" s="71" t="s">
        <v>213</v>
      </c>
      <c r="B254" s="94" t="s">
        <v>618</v>
      </c>
      <c r="C254" s="44"/>
      <c r="D254" s="80"/>
      <c r="E254" s="80"/>
      <c r="F254" s="80"/>
      <c r="G254" s="80"/>
      <c r="H254" s="5">
        <v>1125</v>
      </c>
      <c r="I254" s="80"/>
      <c r="J254" s="80"/>
      <c r="K254" s="83"/>
      <c r="L254" s="22"/>
      <c r="M254" s="22"/>
      <c r="N254" s="8" t="s">
        <v>60</v>
      </c>
      <c r="O254" s="146"/>
      <c r="P254" s="126"/>
      <c r="Q254" s="135"/>
      <c r="R254" s="135"/>
      <c r="S254" s="136"/>
    </row>
    <row r="255" spans="1:19" ht="36">
      <c r="A255" s="71" t="s">
        <v>617</v>
      </c>
      <c r="B255" s="94" t="s">
        <v>214</v>
      </c>
      <c r="C255" s="44"/>
      <c r="D255" s="80"/>
      <c r="E255" s="80"/>
      <c r="F255" s="80"/>
      <c r="G255" s="5">
        <v>600</v>
      </c>
      <c r="H255" s="80"/>
      <c r="I255" s="80"/>
      <c r="J255" s="80"/>
      <c r="K255" s="83"/>
      <c r="L255" s="22"/>
      <c r="M255" s="22"/>
      <c r="N255" s="8" t="s">
        <v>67</v>
      </c>
      <c r="O255" s="146"/>
      <c r="P255" s="126"/>
      <c r="Q255" s="135"/>
      <c r="R255" s="135"/>
      <c r="S255" s="136"/>
    </row>
    <row r="256" spans="1:20" s="35" customFormat="1" ht="12">
      <c r="A256" s="72" t="s">
        <v>557</v>
      </c>
      <c r="B256" s="14" t="s">
        <v>93</v>
      </c>
      <c r="C256" s="46"/>
      <c r="D256" s="79">
        <f aca="true" t="shared" si="65" ref="D256:J256">SUM(D257:D263)</f>
        <v>60800</v>
      </c>
      <c r="E256" s="79">
        <f t="shared" si="65"/>
        <v>89350</v>
      </c>
      <c r="F256" s="79">
        <f t="shared" si="65"/>
        <v>109900</v>
      </c>
      <c r="G256" s="79">
        <f t="shared" si="65"/>
        <v>130200</v>
      </c>
      <c r="H256" s="79">
        <f t="shared" si="65"/>
        <v>98500</v>
      </c>
      <c r="I256" s="79">
        <f t="shared" si="65"/>
        <v>94000</v>
      </c>
      <c r="J256" s="79">
        <f t="shared" si="65"/>
        <v>199300</v>
      </c>
      <c r="K256" s="171">
        <f t="shared" si="61"/>
        <v>782050</v>
      </c>
      <c r="L256" s="57">
        <f t="shared" si="62"/>
        <v>782050</v>
      </c>
      <c r="M256" s="79">
        <f>SUM(M257:M263)</f>
        <v>0</v>
      </c>
      <c r="N256" s="95"/>
      <c r="O256" s="128"/>
      <c r="P256" s="119"/>
      <c r="Q256" s="115"/>
      <c r="R256" s="115"/>
      <c r="S256" s="121"/>
      <c r="T256" s="34"/>
    </row>
    <row r="257" spans="1:20" s="9" customFormat="1" ht="24">
      <c r="A257" s="71" t="s">
        <v>558</v>
      </c>
      <c r="B257" s="13" t="s">
        <v>630</v>
      </c>
      <c r="C257" s="44" t="s">
        <v>641</v>
      </c>
      <c r="D257" s="80">
        <v>52200</v>
      </c>
      <c r="E257" s="80">
        <v>69400</v>
      </c>
      <c r="F257" s="80">
        <v>89100</v>
      </c>
      <c r="G257" s="80">
        <v>109400</v>
      </c>
      <c r="H257" s="80">
        <v>77000</v>
      </c>
      <c r="I257" s="80">
        <v>72000</v>
      </c>
      <c r="J257" s="80">
        <v>177000</v>
      </c>
      <c r="K257" s="83">
        <f>D257+E257+F257+G257+H257+I257+J257</f>
        <v>646100</v>
      </c>
      <c r="L257" s="22">
        <f t="shared" si="62"/>
        <v>646100</v>
      </c>
      <c r="M257" s="22"/>
      <c r="N257" s="8" t="s">
        <v>67</v>
      </c>
      <c r="O257" s="146"/>
      <c r="P257" s="75"/>
      <c r="Q257" s="120"/>
      <c r="R257" s="120"/>
      <c r="S257" s="136"/>
      <c r="T257" s="26"/>
    </row>
    <row r="258" spans="1:20" s="9" customFormat="1" ht="24">
      <c r="A258" s="71" t="s">
        <v>559</v>
      </c>
      <c r="B258" s="13" t="s">
        <v>209</v>
      </c>
      <c r="C258" s="44" t="s">
        <v>641</v>
      </c>
      <c r="D258" s="80">
        <v>2100</v>
      </c>
      <c r="E258" s="80">
        <v>7500</v>
      </c>
      <c r="F258" s="80">
        <v>7500</v>
      </c>
      <c r="G258" s="80">
        <v>7500</v>
      </c>
      <c r="H258" s="80">
        <v>7500</v>
      </c>
      <c r="I258" s="80">
        <v>7500</v>
      </c>
      <c r="J258" s="80">
        <v>7500</v>
      </c>
      <c r="K258" s="83">
        <f>D258+E258+F258+G258+H258+I258+J258</f>
        <v>47100</v>
      </c>
      <c r="L258" s="22">
        <f t="shared" si="62"/>
        <v>47100</v>
      </c>
      <c r="M258" s="22"/>
      <c r="N258" s="8" t="s">
        <v>67</v>
      </c>
      <c r="O258" s="146"/>
      <c r="P258" s="75"/>
      <c r="Q258" s="120"/>
      <c r="R258" s="120"/>
      <c r="S258" s="136"/>
      <c r="T258" s="26"/>
    </row>
    <row r="259" spans="1:20" s="16" customFormat="1" ht="24">
      <c r="A259" s="71" t="s">
        <v>560</v>
      </c>
      <c r="B259" s="13" t="s">
        <v>339</v>
      </c>
      <c r="C259" s="44" t="s">
        <v>641</v>
      </c>
      <c r="D259" s="80"/>
      <c r="E259" s="80">
        <v>2650</v>
      </c>
      <c r="F259" s="80"/>
      <c r="G259" s="80"/>
      <c r="H259" s="80"/>
      <c r="I259" s="80"/>
      <c r="J259" s="80"/>
      <c r="K259" s="83">
        <f>D259+E259+F259+G259+H259+I259+J259</f>
        <v>2650</v>
      </c>
      <c r="L259" s="22">
        <f t="shared" si="62"/>
        <v>2650</v>
      </c>
      <c r="M259" s="22"/>
      <c r="N259" s="8" t="s">
        <v>59</v>
      </c>
      <c r="O259" s="146"/>
      <c r="P259" s="75"/>
      <c r="Q259" s="120"/>
      <c r="R259" s="120"/>
      <c r="S259" s="136"/>
      <c r="T259" s="27"/>
    </row>
    <row r="260" spans="1:20" s="16" customFormat="1" ht="36">
      <c r="A260" s="71" t="s">
        <v>561</v>
      </c>
      <c r="B260" s="13" t="s">
        <v>627</v>
      </c>
      <c r="C260" s="44" t="s">
        <v>645</v>
      </c>
      <c r="D260" s="80">
        <v>500</v>
      </c>
      <c r="E260" s="80">
        <v>500</v>
      </c>
      <c r="F260" s="80">
        <v>500</v>
      </c>
      <c r="G260" s="80">
        <v>500</v>
      </c>
      <c r="H260" s="80">
        <v>500</v>
      </c>
      <c r="I260" s="80">
        <v>500</v>
      </c>
      <c r="J260" s="80">
        <v>500</v>
      </c>
      <c r="K260" s="83">
        <f t="shared" si="61"/>
        <v>3500</v>
      </c>
      <c r="L260" s="22">
        <f t="shared" si="62"/>
        <v>3500</v>
      </c>
      <c r="M260" s="22"/>
      <c r="N260" s="160" t="s">
        <v>67</v>
      </c>
      <c r="O260" s="146"/>
      <c r="P260" s="126"/>
      <c r="Q260" s="120"/>
      <c r="R260" s="120"/>
      <c r="S260" s="136"/>
      <c r="T260" s="27"/>
    </row>
    <row r="261" spans="1:20" s="16" customFormat="1" ht="12">
      <c r="A261" s="71" t="s">
        <v>562</v>
      </c>
      <c r="B261" s="13" t="s">
        <v>124</v>
      </c>
      <c r="C261" s="44" t="s">
        <v>644</v>
      </c>
      <c r="D261" s="80">
        <v>400</v>
      </c>
      <c r="E261" s="80">
        <v>400</v>
      </c>
      <c r="F261" s="80">
        <v>400</v>
      </c>
      <c r="G261" s="5">
        <v>0</v>
      </c>
      <c r="H261" s="5">
        <v>0</v>
      </c>
      <c r="I261" s="5">
        <v>0</v>
      </c>
      <c r="J261" s="5">
        <v>0</v>
      </c>
      <c r="K261" s="83">
        <f t="shared" si="61"/>
        <v>1200</v>
      </c>
      <c r="L261" s="22">
        <f t="shared" si="62"/>
        <v>1200</v>
      </c>
      <c r="M261" s="22"/>
      <c r="N261" s="8" t="s">
        <v>67</v>
      </c>
      <c r="O261" s="146"/>
      <c r="P261" s="126"/>
      <c r="Q261" s="120"/>
      <c r="R261" s="120"/>
      <c r="S261" s="136"/>
      <c r="T261" s="27"/>
    </row>
    <row r="262" spans="1:20" s="16" customFormat="1" ht="12">
      <c r="A262" s="71" t="s">
        <v>563</v>
      </c>
      <c r="B262" s="13" t="s">
        <v>181</v>
      </c>
      <c r="C262" s="44" t="s">
        <v>641</v>
      </c>
      <c r="D262" s="80">
        <v>5600</v>
      </c>
      <c r="E262" s="80">
        <v>8900</v>
      </c>
      <c r="F262" s="80">
        <v>9300</v>
      </c>
      <c r="G262" s="80">
        <v>9600</v>
      </c>
      <c r="H262" s="80">
        <v>10100</v>
      </c>
      <c r="I262" s="80">
        <v>10400</v>
      </c>
      <c r="J262" s="80">
        <v>10600</v>
      </c>
      <c r="K262" s="83">
        <f>SUM(D262:J262)</f>
        <v>64500</v>
      </c>
      <c r="L262" s="22">
        <f t="shared" si="62"/>
        <v>64500</v>
      </c>
      <c r="M262" s="22"/>
      <c r="N262" s="8" t="s">
        <v>67</v>
      </c>
      <c r="O262" s="146"/>
      <c r="P262" s="126"/>
      <c r="Q262" s="120"/>
      <c r="R262" s="120"/>
      <c r="S262" s="136"/>
      <c r="T262" s="27"/>
    </row>
    <row r="263" spans="1:20" s="16" customFormat="1" ht="24">
      <c r="A263" s="71" t="s">
        <v>151</v>
      </c>
      <c r="B263" s="13" t="s">
        <v>152</v>
      </c>
      <c r="C263" s="44" t="s">
        <v>641</v>
      </c>
      <c r="D263" s="80"/>
      <c r="E263" s="80"/>
      <c r="F263" s="80">
        <v>3100</v>
      </c>
      <c r="G263" s="80">
        <v>3200</v>
      </c>
      <c r="H263" s="80">
        <v>3400</v>
      </c>
      <c r="I263" s="80">
        <v>3600</v>
      </c>
      <c r="J263" s="80">
        <v>3700</v>
      </c>
      <c r="K263" s="83">
        <f>SUM(D263:J263)</f>
        <v>17000</v>
      </c>
      <c r="L263" s="22">
        <f t="shared" si="62"/>
        <v>17000</v>
      </c>
      <c r="M263" s="22"/>
      <c r="N263" s="8" t="s">
        <v>67</v>
      </c>
      <c r="O263" s="146"/>
      <c r="P263" s="126"/>
      <c r="Q263" s="120"/>
      <c r="R263" s="120"/>
      <c r="S263" s="136"/>
      <c r="T263" s="27"/>
    </row>
    <row r="264" spans="1:20" s="37" customFormat="1" ht="12">
      <c r="A264" s="72" t="s">
        <v>564</v>
      </c>
      <c r="B264" s="14" t="s">
        <v>66</v>
      </c>
      <c r="C264" s="46"/>
      <c r="D264" s="79">
        <f aca="true" t="shared" si="66" ref="D264:J264">SUM(D265:D266)</f>
        <v>7500</v>
      </c>
      <c r="E264" s="79">
        <f t="shared" si="66"/>
        <v>7500</v>
      </c>
      <c r="F264" s="79">
        <f t="shared" si="66"/>
        <v>7500</v>
      </c>
      <c r="G264" s="79">
        <f t="shared" si="66"/>
        <v>28600</v>
      </c>
      <c r="H264" s="79">
        <f t="shared" si="66"/>
        <v>6000</v>
      </c>
      <c r="I264" s="79">
        <f t="shared" si="66"/>
        <v>6000</v>
      </c>
      <c r="J264" s="79">
        <f t="shared" si="66"/>
        <v>6000</v>
      </c>
      <c r="K264" s="171">
        <f t="shared" si="61"/>
        <v>69100</v>
      </c>
      <c r="L264" s="57">
        <f t="shared" si="62"/>
        <v>44863</v>
      </c>
      <c r="M264" s="79">
        <f>SUM(M265:M266)</f>
        <v>24237</v>
      </c>
      <c r="N264" s="95"/>
      <c r="O264" s="128"/>
      <c r="P264" s="119"/>
      <c r="Q264" s="115"/>
      <c r="R264" s="115"/>
      <c r="S264" s="121"/>
      <c r="T264" s="36"/>
    </row>
    <row r="265" spans="1:19" ht="36">
      <c r="A265" s="71" t="s">
        <v>565</v>
      </c>
      <c r="B265" s="13" t="s">
        <v>122</v>
      </c>
      <c r="C265" s="44" t="s">
        <v>641</v>
      </c>
      <c r="D265" s="80">
        <v>6000</v>
      </c>
      <c r="E265" s="80">
        <v>6000</v>
      </c>
      <c r="F265" s="80">
        <v>6000</v>
      </c>
      <c r="G265" s="5">
        <v>28600</v>
      </c>
      <c r="H265" s="83">
        <v>6000</v>
      </c>
      <c r="I265" s="83">
        <v>6000</v>
      </c>
      <c r="J265" s="83">
        <v>6000</v>
      </c>
      <c r="K265" s="83">
        <f>D265+E265+F265+G265+H265+I265+J265</f>
        <v>64600</v>
      </c>
      <c r="L265" s="22">
        <f t="shared" si="62"/>
        <v>40363</v>
      </c>
      <c r="M265" s="56">
        <v>24237</v>
      </c>
      <c r="N265" s="8" t="s">
        <v>67</v>
      </c>
      <c r="O265" s="146"/>
      <c r="P265" s="75"/>
      <c r="Q265" s="120"/>
      <c r="R265" s="120"/>
      <c r="S265" s="136"/>
    </row>
    <row r="266" spans="1:20" s="16" customFormat="1" ht="24">
      <c r="A266" s="71" t="s">
        <v>566</v>
      </c>
      <c r="B266" s="13" t="s">
        <v>123</v>
      </c>
      <c r="C266" s="44" t="s">
        <v>645</v>
      </c>
      <c r="D266" s="80">
        <v>1500</v>
      </c>
      <c r="E266" s="80">
        <v>1500</v>
      </c>
      <c r="F266" s="80">
        <v>1500</v>
      </c>
      <c r="G266" s="80"/>
      <c r="H266" s="80"/>
      <c r="I266" s="80"/>
      <c r="J266" s="80"/>
      <c r="K266" s="83">
        <f t="shared" si="61"/>
        <v>4500</v>
      </c>
      <c r="L266" s="22">
        <f t="shared" si="62"/>
        <v>4500</v>
      </c>
      <c r="M266" s="22"/>
      <c r="N266" s="8" t="s">
        <v>67</v>
      </c>
      <c r="O266" s="146"/>
      <c r="P266" s="126"/>
      <c r="Q266" s="120"/>
      <c r="R266" s="120"/>
      <c r="S266" s="136"/>
      <c r="T266" s="27"/>
    </row>
    <row r="267" spans="1:20" s="32" customFormat="1" ht="12">
      <c r="A267" s="72" t="s">
        <v>567</v>
      </c>
      <c r="B267" s="14" t="s">
        <v>75</v>
      </c>
      <c r="C267" s="46" t="s">
        <v>641</v>
      </c>
      <c r="D267" s="79">
        <v>5000</v>
      </c>
      <c r="E267" s="79">
        <v>5000</v>
      </c>
      <c r="F267" s="79">
        <v>5000</v>
      </c>
      <c r="G267" s="79">
        <v>5000</v>
      </c>
      <c r="H267" s="79">
        <v>5000</v>
      </c>
      <c r="I267" s="79">
        <v>5000</v>
      </c>
      <c r="J267" s="79">
        <v>5000</v>
      </c>
      <c r="K267" s="83">
        <f>D267+E267+F267+G267+H267+I267+J267</f>
        <v>35000</v>
      </c>
      <c r="L267" s="22">
        <f t="shared" si="62"/>
        <v>35000</v>
      </c>
      <c r="M267" s="57">
        <v>0</v>
      </c>
      <c r="N267" s="95" t="s">
        <v>67</v>
      </c>
      <c r="O267" s="146"/>
      <c r="P267" s="75"/>
      <c r="Q267" s="115"/>
      <c r="R267" s="115"/>
      <c r="S267" s="157"/>
      <c r="T267" s="31"/>
    </row>
    <row r="268" spans="1:20" s="32" customFormat="1" ht="24">
      <c r="A268" s="72" t="s">
        <v>568</v>
      </c>
      <c r="B268" s="14" t="s">
        <v>217</v>
      </c>
      <c r="C268" s="46" t="s">
        <v>641</v>
      </c>
      <c r="D268" s="79">
        <v>9000</v>
      </c>
      <c r="E268" s="79">
        <v>9000</v>
      </c>
      <c r="F268" s="79">
        <v>9000</v>
      </c>
      <c r="G268" s="79">
        <v>8500</v>
      </c>
      <c r="H268" s="79">
        <v>9500</v>
      </c>
      <c r="I268" s="79">
        <v>9500</v>
      </c>
      <c r="J268" s="79">
        <v>9500</v>
      </c>
      <c r="K268" s="83">
        <f>D268+E268+F268+G268+H268+I268+J268</f>
        <v>64000</v>
      </c>
      <c r="L268" s="22">
        <f t="shared" si="62"/>
        <v>64000</v>
      </c>
      <c r="M268" s="57"/>
      <c r="N268" s="95" t="s">
        <v>67</v>
      </c>
      <c r="O268" s="146"/>
      <c r="P268" s="75"/>
      <c r="Q268" s="115"/>
      <c r="R268" s="115"/>
      <c r="S268" s="157"/>
      <c r="T268" s="31"/>
    </row>
    <row r="269" spans="1:20" s="32" customFormat="1" ht="24">
      <c r="A269" s="72" t="s">
        <v>569</v>
      </c>
      <c r="B269" s="14" t="s">
        <v>218</v>
      </c>
      <c r="C269" s="46" t="s">
        <v>641</v>
      </c>
      <c r="D269" s="79">
        <v>1000</v>
      </c>
      <c r="E269" s="79">
        <v>1000</v>
      </c>
      <c r="F269" s="79">
        <v>1000</v>
      </c>
      <c r="G269" s="79">
        <v>1000</v>
      </c>
      <c r="H269" s="79">
        <v>1000</v>
      </c>
      <c r="I269" s="79">
        <v>1000</v>
      </c>
      <c r="J269" s="79">
        <v>1000</v>
      </c>
      <c r="K269" s="83">
        <f>D269+E269+F269+G269+H269+I269+J269</f>
        <v>7000</v>
      </c>
      <c r="L269" s="22">
        <f t="shared" si="62"/>
        <v>7000</v>
      </c>
      <c r="M269" s="57"/>
      <c r="N269" s="95" t="s">
        <v>67</v>
      </c>
      <c r="O269" s="149"/>
      <c r="P269" s="75"/>
      <c r="Q269" s="115"/>
      <c r="R269" s="115"/>
      <c r="S269" s="157"/>
      <c r="T269" s="31"/>
    </row>
    <row r="270" spans="1:20" s="37" customFormat="1" ht="12">
      <c r="A270" s="72" t="s">
        <v>570</v>
      </c>
      <c r="B270" s="14" t="s">
        <v>94</v>
      </c>
      <c r="C270" s="46"/>
      <c r="D270" s="99">
        <f aca="true" t="shared" si="67" ref="D270:J270">SUM(D271:D272)</f>
        <v>3400</v>
      </c>
      <c r="E270" s="99">
        <f t="shared" si="67"/>
        <v>3400</v>
      </c>
      <c r="F270" s="99">
        <f t="shared" si="67"/>
        <v>3400</v>
      </c>
      <c r="G270" s="99">
        <f t="shared" si="67"/>
        <v>3400</v>
      </c>
      <c r="H270" s="99">
        <f t="shared" si="67"/>
        <v>400</v>
      </c>
      <c r="I270" s="99">
        <f t="shared" si="67"/>
        <v>400</v>
      </c>
      <c r="J270" s="99">
        <f t="shared" si="67"/>
        <v>400</v>
      </c>
      <c r="K270" s="171">
        <f t="shared" si="61"/>
        <v>14800</v>
      </c>
      <c r="L270" s="22">
        <f t="shared" si="62"/>
        <v>14800</v>
      </c>
      <c r="M270" s="79">
        <f>SUM(M271:M272)</f>
        <v>0</v>
      </c>
      <c r="N270" s="95"/>
      <c r="O270" s="128"/>
      <c r="P270" s="151"/>
      <c r="Q270" s="115"/>
      <c r="R270" s="115"/>
      <c r="S270" s="121"/>
      <c r="T270" s="36"/>
    </row>
    <row r="271" spans="1:19" ht="36">
      <c r="A271" s="71" t="s">
        <v>571</v>
      </c>
      <c r="B271" s="13" t="s">
        <v>646</v>
      </c>
      <c r="C271" s="44" t="s">
        <v>641</v>
      </c>
      <c r="D271" s="80">
        <v>3000</v>
      </c>
      <c r="E271" s="80">
        <v>3000</v>
      </c>
      <c r="F271" s="80">
        <v>3000</v>
      </c>
      <c r="G271" s="80">
        <v>3000</v>
      </c>
      <c r="H271" s="80"/>
      <c r="I271" s="80"/>
      <c r="J271" s="80"/>
      <c r="K271" s="83">
        <f>D271+E271+F271+G271+H271+I271+J271</f>
        <v>12000</v>
      </c>
      <c r="L271" s="22">
        <f t="shared" si="62"/>
        <v>12000</v>
      </c>
      <c r="M271" s="22"/>
      <c r="N271" s="8" t="s">
        <v>60</v>
      </c>
      <c r="O271" s="146"/>
      <c r="P271" s="75"/>
      <c r="Q271" s="135"/>
      <c r="R271" s="135"/>
      <c r="S271" s="136"/>
    </row>
    <row r="272" spans="1:19" ht="24">
      <c r="A272" s="71" t="s">
        <v>572</v>
      </c>
      <c r="B272" s="13" t="s">
        <v>119</v>
      </c>
      <c r="C272" s="44" t="s">
        <v>644</v>
      </c>
      <c r="D272" s="80">
        <v>400</v>
      </c>
      <c r="E272" s="80">
        <v>400</v>
      </c>
      <c r="F272" s="80">
        <v>400</v>
      </c>
      <c r="G272" s="80">
        <v>400</v>
      </c>
      <c r="H272" s="80">
        <v>400</v>
      </c>
      <c r="I272" s="80">
        <v>400</v>
      </c>
      <c r="J272" s="80">
        <v>400</v>
      </c>
      <c r="K272" s="83">
        <f t="shared" si="61"/>
        <v>2800</v>
      </c>
      <c r="L272" s="22">
        <f t="shared" si="62"/>
        <v>2800</v>
      </c>
      <c r="M272" s="22"/>
      <c r="N272" s="8" t="s">
        <v>60</v>
      </c>
      <c r="O272" s="146"/>
      <c r="P272" s="126"/>
      <c r="Q272" s="135"/>
      <c r="R272" s="135"/>
      <c r="S272" s="136"/>
    </row>
    <row r="273" spans="1:19" ht="12">
      <c r="A273" s="72" t="s">
        <v>113</v>
      </c>
      <c r="B273" s="12" t="s">
        <v>109</v>
      </c>
      <c r="C273" s="4"/>
      <c r="D273" s="79">
        <f>D275+D280+D293+D302+D303+D304</f>
        <v>48695</v>
      </c>
      <c r="E273" s="79">
        <f aca="true" t="shared" si="68" ref="E273:J273">E275+E280+E293+E302+E303+E304</f>
        <v>89735</v>
      </c>
      <c r="F273" s="79">
        <f t="shared" si="68"/>
        <v>67630</v>
      </c>
      <c r="G273" s="79">
        <f t="shared" si="68"/>
        <v>53935</v>
      </c>
      <c r="H273" s="79">
        <f t="shared" si="68"/>
        <v>99215</v>
      </c>
      <c r="I273" s="79">
        <f t="shared" si="68"/>
        <v>161180</v>
      </c>
      <c r="J273" s="79">
        <f t="shared" si="68"/>
        <v>127400</v>
      </c>
      <c r="K273" s="171">
        <f>SUM(D273:J273)</f>
        <v>647790</v>
      </c>
      <c r="L273" s="57">
        <f t="shared" si="62"/>
        <v>571790</v>
      </c>
      <c r="M273" s="79">
        <f>M275+M280+M293+M302+M303+M304</f>
        <v>76000</v>
      </c>
      <c r="N273" s="7"/>
      <c r="O273" s="128"/>
      <c r="P273" s="119"/>
      <c r="Q273" s="122"/>
      <c r="R273" s="122"/>
      <c r="S273" s="123"/>
    </row>
    <row r="274" spans="1:19" ht="12">
      <c r="A274" s="72"/>
      <c r="B274" s="67" t="s">
        <v>205</v>
      </c>
      <c r="C274" s="4"/>
      <c r="D274" s="79">
        <f>D279+D283+D284+D285+D287+D288+D291+SUM(D294:D300)</f>
        <v>30000</v>
      </c>
      <c r="E274" s="79">
        <f>E279+E283+E284+E285+E287+E288+E291+SUM(E294:E300)</f>
        <v>70000</v>
      </c>
      <c r="F274" s="79">
        <f>F279+F283+F284+F285+F287+F288+F291+F292+SUM(F294:F300)</f>
        <v>43200</v>
      </c>
      <c r="G274" s="79">
        <f>G279+G283+G284+G285+G287+G288+G291+G292+SUM(G295:G301)</f>
        <v>22700</v>
      </c>
      <c r="H274" s="79">
        <f>H279+H283+H284+H285+H287+H288+H291+H292+SUM(H295:H301)</f>
        <v>67800</v>
      </c>
      <c r="I274" s="79">
        <f>I279+I283+I284+I285+I287+I288+I291+I292+SUM(I295:I301)</f>
        <v>129000</v>
      </c>
      <c r="J274" s="79">
        <f>J279+J283+J284+J285+J287+J288+J291+J292+SUM(J295:J301)</f>
        <v>94000</v>
      </c>
      <c r="K274" s="171">
        <f>D274+E274+F274+G274+H274+I274+J274</f>
        <v>456700</v>
      </c>
      <c r="L274" s="57">
        <f t="shared" si="62"/>
        <v>380700</v>
      </c>
      <c r="M274" s="79">
        <f>M279+M283+M284+M285+M287+M288+M291+M292+SUM(M294:M301)</f>
        <v>76000</v>
      </c>
      <c r="N274" s="7"/>
      <c r="O274" s="128"/>
      <c r="P274" s="119"/>
      <c r="Q274" s="122"/>
      <c r="R274" s="122"/>
      <c r="S274" s="123"/>
    </row>
    <row r="275" spans="1:20" s="9" customFormat="1" ht="12">
      <c r="A275" s="72" t="s">
        <v>573</v>
      </c>
      <c r="B275" s="12" t="s">
        <v>625</v>
      </c>
      <c r="C275" s="43"/>
      <c r="D275" s="79">
        <f>SUM(D276:D279)</f>
        <v>1080</v>
      </c>
      <c r="E275" s="79">
        <f aca="true" t="shared" si="69" ref="E275:J275">SUM(E276:E279)</f>
        <v>1970</v>
      </c>
      <c r="F275" s="79">
        <f t="shared" si="69"/>
        <v>4080</v>
      </c>
      <c r="G275" s="79">
        <f t="shared" si="69"/>
        <v>3300</v>
      </c>
      <c r="H275" s="79">
        <f t="shared" si="69"/>
        <v>4750</v>
      </c>
      <c r="I275" s="79">
        <f t="shared" si="69"/>
        <v>19630</v>
      </c>
      <c r="J275" s="79">
        <f t="shared" si="69"/>
        <v>18390</v>
      </c>
      <c r="K275" s="171">
        <f aca="true" t="shared" si="70" ref="K275:K290">SUM(D275:J275)</f>
        <v>53200</v>
      </c>
      <c r="L275" s="57">
        <f t="shared" si="62"/>
        <v>53200</v>
      </c>
      <c r="M275" s="79">
        <f>SUM(M276:M279)</f>
        <v>0</v>
      </c>
      <c r="N275" s="7"/>
      <c r="O275" s="128"/>
      <c r="P275" s="119"/>
      <c r="Q275" s="122"/>
      <c r="R275" s="122"/>
      <c r="S275" s="123"/>
      <c r="T275" s="26"/>
    </row>
    <row r="276" spans="1:20" s="9" customFormat="1" ht="24">
      <c r="A276" s="71" t="s">
        <v>574</v>
      </c>
      <c r="B276" s="13" t="s">
        <v>340</v>
      </c>
      <c r="C276" s="44" t="s">
        <v>637</v>
      </c>
      <c r="D276" s="80"/>
      <c r="E276" s="80">
        <v>300</v>
      </c>
      <c r="F276" s="80">
        <v>300</v>
      </c>
      <c r="G276" s="83">
        <v>1100</v>
      </c>
      <c r="H276" s="83">
        <v>600</v>
      </c>
      <c r="I276" s="83">
        <v>600</v>
      </c>
      <c r="J276" s="83">
        <v>700</v>
      </c>
      <c r="K276" s="83">
        <f>SUM(D276:J276)</f>
        <v>3600</v>
      </c>
      <c r="L276" s="22">
        <f>K276-M276</f>
        <v>3600</v>
      </c>
      <c r="M276" s="22"/>
      <c r="N276" s="8" t="s">
        <v>121</v>
      </c>
      <c r="O276" s="124"/>
      <c r="P276" s="126"/>
      <c r="Q276" s="120"/>
      <c r="R276" s="120"/>
      <c r="S276" s="136"/>
      <c r="T276" s="26"/>
    </row>
    <row r="277" spans="1:20" s="9" customFormat="1" ht="12">
      <c r="A277" s="71" t="s">
        <v>575</v>
      </c>
      <c r="B277" s="13" t="s">
        <v>341</v>
      </c>
      <c r="C277" s="44" t="s">
        <v>636</v>
      </c>
      <c r="D277" s="80">
        <v>500</v>
      </c>
      <c r="E277" s="80">
        <v>800</v>
      </c>
      <c r="F277" s="80">
        <v>1000</v>
      </c>
      <c r="G277" s="80">
        <v>1100</v>
      </c>
      <c r="H277" s="80">
        <v>1230</v>
      </c>
      <c r="I277" s="80">
        <v>1350</v>
      </c>
      <c r="J277" s="80">
        <v>1450</v>
      </c>
      <c r="K277" s="83">
        <f>SUM(D277:J277)</f>
        <v>7430</v>
      </c>
      <c r="L277" s="22">
        <f>K277-M277</f>
        <v>7430</v>
      </c>
      <c r="M277" s="22"/>
      <c r="N277" s="8" t="s">
        <v>121</v>
      </c>
      <c r="O277" s="124"/>
      <c r="P277" s="126"/>
      <c r="Q277" s="120"/>
      <c r="R277" s="120"/>
      <c r="S277" s="136"/>
      <c r="T277" s="26"/>
    </row>
    <row r="278" spans="1:19" ht="24">
      <c r="A278" s="71" t="s">
        <v>576</v>
      </c>
      <c r="B278" s="13" t="s">
        <v>342</v>
      </c>
      <c r="C278" s="44" t="s">
        <v>636</v>
      </c>
      <c r="D278" s="80">
        <v>580</v>
      </c>
      <c r="E278" s="80">
        <v>870</v>
      </c>
      <c r="F278" s="80">
        <v>980</v>
      </c>
      <c r="G278" s="83">
        <v>1100</v>
      </c>
      <c r="H278" s="80">
        <v>1120</v>
      </c>
      <c r="I278" s="80">
        <v>1180</v>
      </c>
      <c r="J278" s="80">
        <v>1240</v>
      </c>
      <c r="K278" s="83">
        <f t="shared" si="70"/>
        <v>7070</v>
      </c>
      <c r="L278" s="22">
        <f t="shared" si="62"/>
        <v>7070</v>
      </c>
      <c r="M278" s="22"/>
      <c r="N278" s="8" t="s">
        <v>121</v>
      </c>
      <c r="O278" s="124"/>
      <c r="P278" s="126"/>
      <c r="Q278" s="120"/>
      <c r="R278" s="120"/>
      <c r="S278" s="136"/>
    </row>
    <row r="279" spans="1:19" ht="24">
      <c r="A279" s="71" t="s">
        <v>577</v>
      </c>
      <c r="B279" s="13" t="s">
        <v>343</v>
      </c>
      <c r="C279" s="44" t="s">
        <v>637</v>
      </c>
      <c r="D279" s="80"/>
      <c r="E279" s="80"/>
      <c r="F279" s="80">
        <v>1800</v>
      </c>
      <c r="G279" s="5">
        <v>0</v>
      </c>
      <c r="H279" s="5">
        <v>1800</v>
      </c>
      <c r="I279" s="5">
        <v>16500</v>
      </c>
      <c r="J279" s="80">
        <v>15000</v>
      </c>
      <c r="K279" s="83">
        <f t="shared" si="70"/>
        <v>35100</v>
      </c>
      <c r="L279" s="22">
        <f t="shared" si="62"/>
        <v>35100</v>
      </c>
      <c r="M279" s="22"/>
      <c r="N279" s="8" t="s">
        <v>59</v>
      </c>
      <c r="O279" s="124"/>
      <c r="P279" s="150"/>
      <c r="Q279" s="120"/>
      <c r="R279" s="120"/>
      <c r="S279" s="136"/>
    </row>
    <row r="280" spans="1:20" s="9" customFormat="1" ht="12">
      <c r="A280" s="72" t="s">
        <v>578</v>
      </c>
      <c r="B280" s="12" t="s">
        <v>626</v>
      </c>
      <c r="C280" s="43"/>
      <c r="D280" s="79">
        <f>SUM(D281:D291)</f>
        <v>20300</v>
      </c>
      <c r="E280" s="79">
        <f>SUM(E281:E291)</f>
        <v>35310</v>
      </c>
      <c r="F280" s="79">
        <f>SUM(F281:F292)</f>
        <v>26820</v>
      </c>
      <c r="G280" s="79">
        <f>SUM(G281:G292)</f>
        <v>35600</v>
      </c>
      <c r="H280" s="79">
        <f>SUM(H281:H292)</f>
        <v>48975</v>
      </c>
      <c r="I280" s="79">
        <f>SUM(I281:I292)</f>
        <v>62900</v>
      </c>
      <c r="J280" s="79">
        <f>SUM(J281:J292)</f>
        <v>97100</v>
      </c>
      <c r="K280" s="171">
        <f t="shared" si="70"/>
        <v>327005</v>
      </c>
      <c r="L280" s="57">
        <f t="shared" si="62"/>
        <v>269005</v>
      </c>
      <c r="M280" s="79">
        <f>SUM(M281:M292)</f>
        <v>58000</v>
      </c>
      <c r="N280" s="7"/>
      <c r="O280" s="128"/>
      <c r="P280" s="119"/>
      <c r="Q280" s="122"/>
      <c r="R280" s="122"/>
      <c r="S280" s="123"/>
      <c r="T280" s="26"/>
    </row>
    <row r="281" spans="1:19" ht="12">
      <c r="A281" s="71" t="s">
        <v>579</v>
      </c>
      <c r="B281" s="13" t="s">
        <v>120</v>
      </c>
      <c r="C281" s="44" t="s">
        <v>637</v>
      </c>
      <c r="D281" s="80">
        <v>7800</v>
      </c>
      <c r="E281" s="80">
        <v>9050</v>
      </c>
      <c r="F281" s="80">
        <v>10300</v>
      </c>
      <c r="G281" s="83">
        <v>10300</v>
      </c>
      <c r="H281" s="83">
        <v>10300</v>
      </c>
      <c r="I281" s="83">
        <v>10300</v>
      </c>
      <c r="J281" s="83">
        <v>10300</v>
      </c>
      <c r="K281" s="83">
        <f t="shared" si="70"/>
        <v>68350</v>
      </c>
      <c r="L281" s="22">
        <f t="shared" si="62"/>
        <v>68350</v>
      </c>
      <c r="M281" s="22"/>
      <c r="N281" s="8" t="s">
        <v>121</v>
      </c>
      <c r="O281" s="124"/>
      <c r="P281" s="126"/>
      <c r="Q281" s="120"/>
      <c r="R281" s="120"/>
      <c r="S281" s="136"/>
    </row>
    <row r="282" spans="1:19" ht="24">
      <c r="A282" s="71" t="s">
        <v>580</v>
      </c>
      <c r="B282" s="13" t="s">
        <v>344</v>
      </c>
      <c r="C282" s="45" t="s">
        <v>640</v>
      </c>
      <c r="D282" s="80">
        <v>1700</v>
      </c>
      <c r="E282" s="80"/>
      <c r="F282" s="80"/>
      <c r="G282" s="80"/>
      <c r="H282" s="80"/>
      <c r="I282" s="80"/>
      <c r="J282" s="80"/>
      <c r="K282" s="83">
        <f>SUM(D282:J282)</f>
        <v>1700</v>
      </c>
      <c r="L282" s="22">
        <f t="shared" si="62"/>
        <v>1700</v>
      </c>
      <c r="M282" s="22"/>
      <c r="N282" s="8" t="s">
        <v>121</v>
      </c>
      <c r="O282" s="124"/>
      <c r="P282" s="126"/>
      <c r="Q282" s="120"/>
      <c r="R282" s="120"/>
      <c r="S282" s="136"/>
    </row>
    <row r="283" spans="1:19" ht="36">
      <c r="A283" s="71" t="s">
        <v>581</v>
      </c>
      <c r="B283" s="13" t="s">
        <v>365</v>
      </c>
      <c r="C283" s="44" t="s">
        <v>637</v>
      </c>
      <c r="D283" s="80">
        <v>5000</v>
      </c>
      <c r="E283" s="80">
        <v>6000</v>
      </c>
      <c r="F283" s="80">
        <v>2000</v>
      </c>
      <c r="G283" s="5">
        <v>0</v>
      </c>
      <c r="H283" s="80"/>
      <c r="I283" s="80"/>
      <c r="J283" s="80"/>
      <c r="K283" s="83">
        <f t="shared" si="70"/>
        <v>13000</v>
      </c>
      <c r="L283" s="22">
        <f>K283-M283</f>
        <v>13000</v>
      </c>
      <c r="M283" s="56">
        <v>0</v>
      </c>
      <c r="N283" s="8" t="s">
        <v>59</v>
      </c>
      <c r="O283" s="124"/>
      <c r="P283" s="75"/>
      <c r="Q283" s="120"/>
      <c r="R283" s="120"/>
      <c r="S283" s="136"/>
    </row>
    <row r="284" spans="1:19" ht="12">
      <c r="A284" s="71" t="s">
        <v>582</v>
      </c>
      <c r="B284" s="13" t="s">
        <v>169</v>
      </c>
      <c r="C284" s="44" t="s">
        <v>637</v>
      </c>
      <c r="D284" s="80"/>
      <c r="E284" s="80"/>
      <c r="F284" s="80"/>
      <c r="G284" s="80"/>
      <c r="H284" s="80"/>
      <c r="I284" s="80"/>
      <c r="J284" s="80">
        <v>16000</v>
      </c>
      <c r="K284" s="83">
        <f>SUM(D284:J284)</f>
        <v>16000</v>
      </c>
      <c r="L284" s="22">
        <f>K284-M284</f>
        <v>16000</v>
      </c>
      <c r="M284" s="22"/>
      <c r="N284" s="8" t="s">
        <v>59</v>
      </c>
      <c r="O284" s="124"/>
      <c r="P284" s="75"/>
      <c r="Q284" s="120"/>
      <c r="R284" s="120"/>
      <c r="S284" s="136"/>
    </row>
    <row r="285" spans="1:19" ht="60">
      <c r="A285" s="71" t="s">
        <v>583</v>
      </c>
      <c r="B285" s="13" t="s">
        <v>345</v>
      </c>
      <c r="C285" s="44" t="s">
        <v>637</v>
      </c>
      <c r="D285" s="80"/>
      <c r="E285" s="80">
        <v>14000</v>
      </c>
      <c r="F285" s="80">
        <v>2000</v>
      </c>
      <c r="G285" s="5">
        <v>2000</v>
      </c>
      <c r="H285" s="5">
        <v>22000</v>
      </c>
      <c r="I285" s="5">
        <v>44300</v>
      </c>
      <c r="J285" s="80">
        <v>5000</v>
      </c>
      <c r="K285" s="83">
        <f>SUM(D285:J285)</f>
        <v>89300</v>
      </c>
      <c r="L285" s="22">
        <f aca="true" t="shared" si="71" ref="L285:L290">K285-M285</f>
        <v>39300</v>
      </c>
      <c r="M285" s="22">
        <v>50000</v>
      </c>
      <c r="N285" s="8" t="s">
        <v>59</v>
      </c>
      <c r="O285" s="124"/>
      <c r="P285" s="150"/>
      <c r="Q285" s="120"/>
      <c r="R285" s="120"/>
      <c r="S285" s="136"/>
    </row>
    <row r="286" spans="1:19" ht="24">
      <c r="A286" s="71" t="s">
        <v>584</v>
      </c>
      <c r="B286" s="13" t="s">
        <v>346</v>
      </c>
      <c r="C286" s="45" t="s">
        <v>636</v>
      </c>
      <c r="D286" s="80">
        <v>800</v>
      </c>
      <c r="E286" s="80">
        <v>860</v>
      </c>
      <c r="F286" s="80">
        <v>920</v>
      </c>
      <c r="G286" s="80">
        <v>1000</v>
      </c>
      <c r="H286" s="80">
        <v>475</v>
      </c>
      <c r="I286" s="80">
        <v>500</v>
      </c>
      <c r="J286" s="80">
        <v>500</v>
      </c>
      <c r="K286" s="83">
        <f>SUM(D286:J286)</f>
        <v>5055</v>
      </c>
      <c r="L286" s="22">
        <f>K286-M286</f>
        <v>5055</v>
      </c>
      <c r="M286" s="22"/>
      <c r="N286" s="8" t="s">
        <v>121</v>
      </c>
      <c r="O286" s="124"/>
      <c r="P286" s="126"/>
      <c r="Q286" s="120"/>
      <c r="R286" s="120"/>
      <c r="S286" s="136"/>
    </row>
    <row r="287" spans="1:19" ht="12">
      <c r="A287" s="71" t="s">
        <v>585</v>
      </c>
      <c r="B287" s="13" t="s">
        <v>73</v>
      </c>
      <c r="C287" s="44" t="s">
        <v>637</v>
      </c>
      <c r="D287" s="80"/>
      <c r="E287" s="80"/>
      <c r="F287" s="80">
        <v>2600</v>
      </c>
      <c r="G287" s="5">
        <v>1300</v>
      </c>
      <c r="H287" s="80"/>
      <c r="I287" s="80"/>
      <c r="J287" s="80"/>
      <c r="K287" s="83">
        <f>SUM(D287:J287)</f>
        <v>3900</v>
      </c>
      <c r="L287" s="22">
        <f>K287-M287</f>
        <v>3900</v>
      </c>
      <c r="M287" s="22"/>
      <c r="N287" s="8" t="s">
        <v>59</v>
      </c>
      <c r="O287" s="124"/>
      <c r="P287" s="75"/>
      <c r="Q287" s="120"/>
      <c r="R287" s="120"/>
      <c r="S287" s="136"/>
    </row>
    <row r="288" spans="1:19" ht="12">
      <c r="A288" s="71" t="s">
        <v>586</v>
      </c>
      <c r="B288" s="13" t="s">
        <v>347</v>
      </c>
      <c r="C288" s="44" t="s">
        <v>637</v>
      </c>
      <c r="D288" s="80"/>
      <c r="E288" s="80"/>
      <c r="F288" s="80"/>
      <c r="G288" s="80"/>
      <c r="H288" s="80">
        <v>9000</v>
      </c>
      <c r="I288" s="80"/>
      <c r="J288" s="80"/>
      <c r="K288" s="83">
        <f t="shared" si="70"/>
        <v>9000</v>
      </c>
      <c r="L288" s="22">
        <f t="shared" si="71"/>
        <v>9000</v>
      </c>
      <c r="M288" s="22"/>
      <c r="N288" s="8" t="s">
        <v>59</v>
      </c>
      <c r="O288" s="124"/>
      <c r="P288" s="75"/>
      <c r="Q288" s="120"/>
      <c r="R288" s="120"/>
      <c r="S288" s="136"/>
    </row>
    <row r="289" spans="1:19" ht="17.25" customHeight="1">
      <c r="A289" s="71" t="s">
        <v>587</v>
      </c>
      <c r="B289" s="13" t="s">
        <v>125</v>
      </c>
      <c r="C289" s="44" t="s">
        <v>637</v>
      </c>
      <c r="D289" s="80">
        <v>4900</v>
      </c>
      <c r="E289" s="80">
        <v>5400</v>
      </c>
      <c r="F289" s="80">
        <v>6000</v>
      </c>
      <c r="G289" s="80">
        <v>6600</v>
      </c>
      <c r="H289" s="80">
        <v>7200</v>
      </c>
      <c r="I289" s="80">
        <v>7800</v>
      </c>
      <c r="J289" s="80">
        <v>8500</v>
      </c>
      <c r="K289" s="83">
        <f t="shared" si="70"/>
        <v>46400</v>
      </c>
      <c r="L289" s="22">
        <f t="shared" si="71"/>
        <v>46400</v>
      </c>
      <c r="M289" s="22"/>
      <c r="N289" s="8" t="s">
        <v>121</v>
      </c>
      <c r="O289" s="124"/>
      <c r="P289" s="126"/>
      <c r="Q289" s="120"/>
      <c r="R289" s="120"/>
      <c r="S289" s="136"/>
    </row>
    <row r="290" spans="1:19" ht="24">
      <c r="A290" s="71" t="s">
        <v>588</v>
      </c>
      <c r="B290" s="13" t="s">
        <v>349</v>
      </c>
      <c r="C290" s="44" t="s">
        <v>637</v>
      </c>
      <c r="D290" s="80">
        <v>100</v>
      </c>
      <c r="E290" s="80"/>
      <c r="F290" s="80"/>
      <c r="G290" s="80"/>
      <c r="H290" s="80"/>
      <c r="I290" s="80"/>
      <c r="J290" s="80"/>
      <c r="K290" s="83">
        <f t="shared" si="70"/>
        <v>100</v>
      </c>
      <c r="L290" s="22">
        <f t="shared" si="71"/>
        <v>100</v>
      </c>
      <c r="M290" s="22"/>
      <c r="N290" s="8" t="s">
        <v>121</v>
      </c>
      <c r="O290" s="124"/>
      <c r="P290" s="126"/>
      <c r="Q290" s="120"/>
      <c r="R290" s="120"/>
      <c r="S290" s="136"/>
    </row>
    <row r="291" spans="1:19" ht="16.5" customHeight="1">
      <c r="A291" s="71" t="s">
        <v>589</v>
      </c>
      <c r="B291" s="13" t="s">
        <v>168</v>
      </c>
      <c r="C291" s="44" t="s">
        <v>637</v>
      </c>
      <c r="D291" s="80"/>
      <c r="E291" s="80"/>
      <c r="F291" s="80"/>
      <c r="G291" s="80"/>
      <c r="H291" s="80"/>
      <c r="I291" s="80"/>
      <c r="J291" s="80">
        <v>56800</v>
      </c>
      <c r="K291" s="83">
        <f aca="true" t="shared" si="72" ref="K291:K317">SUM(D291:J291)</f>
        <v>56800</v>
      </c>
      <c r="L291" s="22">
        <f aca="true" t="shared" si="73" ref="L291:L299">K291-M291</f>
        <v>56800</v>
      </c>
      <c r="M291" s="22"/>
      <c r="N291" s="8" t="s">
        <v>59</v>
      </c>
      <c r="O291" s="124"/>
      <c r="P291" s="75"/>
      <c r="Q291" s="120"/>
      <c r="R291" s="120"/>
      <c r="S291" s="136"/>
    </row>
    <row r="292" spans="1:19" ht="36">
      <c r="A292" s="71" t="s">
        <v>659</v>
      </c>
      <c r="B292" s="13" t="s">
        <v>660</v>
      </c>
      <c r="C292" s="44" t="s">
        <v>637</v>
      </c>
      <c r="D292" s="80"/>
      <c r="E292" s="80"/>
      <c r="F292" s="80">
        <v>3000</v>
      </c>
      <c r="G292" s="5">
        <v>14400</v>
      </c>
      <c r="H292" s="80"/>
      <c r="I292" s="80"/>
      <c r="J292" s="80"/>
      <c r="K292" s="83">
        <f t="shared" si="72"/>
        <v>17400</v>
      </c>
      <c r="L292" s="22">
        <f t="shared" si="73"/>
        <v>9400</v>
      </c>
      <c r="M292" s="56">
        <v>8000</v>
      </c>
      <c r="N292" s="8" t="s">
        <v>59</v>
      </c>
      <c r="O292" s="124"/>
      <c r="P292" s="75"/>
      <c r="Q292" s="120"/>
      <c r="R292" s="120"/>
      <c r="S292" s="136"/>
    </row>
    <row r="293" spans="1:20" s="37" customFormat="1" ht="12">
      <c r="A293" s="72" t="s">
        <v>590</v>
      </c>
      <c r="B293" s="14" t="s">
        <v>221</v>
      </c>
      <c r="C293" s="46"/>
      <c r="D293" s="79">
        <f>SUM(D294:D301)</f>
        <v>25000</v>
      </c>
      <c r="E293" s="79">
        <f aca="true" t="shared" si="74" ref="E293:J293">SUM(E294:E301)</f>
        <v>50000</v>
      </c>
      <c r="F293" s="79">
        <f t="shared" si="74"/>
        <v>31800</v>
      </c>
      <c r="G293" s="79">
        <f t="shared" si="74"/>
        <v>10000</v>
      </c>
      <c r="H293" s="79">
        <f t="shared" si="74"/>
        <v>40000</v>
      </c>
      <c r="I293" s="79">
        <f t="shared" si="74"/>
        <v>73200</v>
      </c>
      <c r="J293" s="79">
        <f t="shared" si="74"/>
        <v>6200</v>
      </c>
      <c r="K293" s="171">
        <f t="shared" si="72"/>
        <v>236200</v>
      </c>
      <c r="L293" s="57">
        <f t="shared" si="73"/>
        <v>218200</v>
      </c>
      <c r="M293" s="79">
        <f>SUM(M294:M301)</f>
        <v>18000</v>
      </c>
      <c r="N293" s="95"/>
      <c r="O293" s="128"/>
      <c r="P293" s="119"/>
      <c r="Q293" s="115"/>
      <c r="R293" s="115"/>
      <c r="S293" s="121"/>
      <c r="T293" s="36"/>
    </row>
    <row r="294" spans="1:19" ht="36">
      <c r="A294" s="71" t="s">
        <v>591</v>
      </c>
      <c r="B294" s="13" t="s">
        <v>350</v>
      </c>
      <c r="C294" s="44" t="s">
        <v>637</v>
      </c>
      <c r="D294" s="80">
        <v>25000</v>
      </c>
      <c r="E294" s="80">
        <v>50000</v>
      </c>
      <c r="F294" s="80">
        <v>31500</v>
      </c>
      <c r="G294" s="80">
        <v>5000</v>
      </c>
      <c r="H294" s="80">
        <v>5000</v>
      </c>
      <c r="I294" s="80">
        <v>5000</v>
      </c>
      <c r="J294" s="80">
        <v>5000</v>
      </c>
      <c r="K294" s="83">
        <f t="shared" si="72"/>
        <v>126500</v>
      </c>
      <c r="L294" s="22">
        <f t="shared" si="73"/>
        <v>114500</v>
      </c>
      <c r="M294" s="22">
        <v>12000</v>
      </c>
      <c r="N294" s="8" t="s">
        <v>59</v>
      </c>
      <c r="O294" s="124"/>
      <c r="P294" s="75"/>
      <c r="Q294" s="120"/>
      <c r="R294" s="120"/>
      <c r="S294" s="136"/>
    </row>
    <row r="295" spans="1:19" ht="24">
      <c r="A295" s="71" t="s">
        <v>592</v>
      </c>
      <c r="B295" s="13" t="s">
        <v>351</v>
      </c>
      <c r="C295" s="44" t="s">
        <v>637</v>
      </c>
      <c r="D295" s="80"/>
      <c r="E295" s="80"/>
      <c r="F295" s="80"/>
      <c r="G295" s="80"/>
      <c r="H295" s="80"/>
      <c r="I295" s="80"/>
      <c r="J295" s="80"/>
      <c r="K295" s="83">
        <f t="shared" si="72"/>
        <v>0</v>
      </c>
      <c r="L295" s="22">
        <f t="shared" si="73"/>
        <v>0</v>
      </c>
      <c r="M295" s="22"/>
      <c r="N295" s="8" t="s">
        <v>59</v>
      </c>
      <c r="O295" s="124"/>
      <c r="P295" s="150"/>
      <c r="Q295" s="120"/>
      <c r="R295" s="120"/>
      <c r="S295" s="136"/>
    </row>
    <row r="296" spans="1:19" ht="24">
      <c r="A296" s="71" t="s">
        <v>593</v>
      </c>
      <c r="B296" s="13" t="s">
        <v>352</v>
      </c>
      <c r="C296" s="44" t="s">
        <v>637</v>
      </c>
      <c r="D296" s="80"/>
      <c r="E296" s="80"/>
      <c r="F296" s="80">
        <v>300</v>
      </c>
      <c r="G296" s="80">
        <v>3000</v>
      </c>
      <c r="H296" s="80"/>
      <c r="I296" s="80"/>
      <c r="J296" s="80"/>
      <c r="K296" s="83">
        <f t="shared" si="72"/>
        <v>3300</v>
      </c>
      <c r="L296" s="22">
        <f t="shared" si="73"/>
        <v>3300</v>
      </c>
      <c r="M296" s="22"/>
      <c r="N296" s="8" t="s">
        <v>59</v>
      </c>
      <c r="O296" s="124"/>
      <c r="P296" s="75"/>
      <c r="Q296" s="120"/>
      <c r="R296" s="120"/>
      <c r="S296" s="136"/>
    </row>
    <row r="297" spans="1:19" ht="12">
      <c r="A297" s="71" t="s">
        <v>594</v>
      </c>
      <c r="B297" s="13" t="s">
        <v>74</v>
      </c>
      <c r="C297" s="44" t="s">
        <v>637</v>
      </c>
      <c r="D297" s="80"/>
      <c r="E297" s="80"/>
      <c r="F297" s="80"/>
      <c r="G297" s="80"/>
      <c r="H297" s="80">
        <v>15000</v>
      </c>
      <c r="I297" s="80"/>
      <c r="J297" s="80"/>
      <c r="K297" s="83">
        <f t="shared" si="72"/>
        <v>15000</v>
      </c>
      <c r="L297" s="22">
        <f t="shared" si="73"/>
        <v>15000</v>
      </c>
      <c r="M297" s="22"/>
      <c r="N297" s="8" t="s">
        <v>59</v>
      </c>
      <c r="O297" s="124"/>
      <c r="P297" s="75"/>
      <c r="Q297" s="120"/>
      <c r="R297" s="120"/>
      <c r="S297" s="136"/>
    </row>
    <row r="298" spans="1:19" ht="36">
      <c r="A298" s="71" t="s">
        <v>595</v>
      </c>
      <c r="B298" s="13" t="s">
        <v>353</v>
      </c>
      <c r="C298" s="44" t="s">
        <v>637</v>
      </c>
      <c r="D298" s="80"/>
      <c r="E298" s="80"/>
      <c r="F298" s="80"/>
      <c r="G298" s="5">
        <v>2000</v>
      </c>
      <c r="H298" s="80">
        <v>11000</v>
      </c>
      <c r="I298" s="5">
        <v>1200</v>
      </c>
      <c r="J298" s="5">
        <v>1200</v>
      </c>
      <c r="K298" s="83">
        <f t="shared" si="72"/>
        <v>15400</v>
      </c>
      <c r="L298" s="22">
        <f t="shared" si="73"/>
        <v>15400</v>
      </c>
      <c r="M298" s="22"/>
      <c r="N298" s="8" t="s">
        <v>619</v>
      </c>
      <c r="O298" s="124"/>
      <c r="P298" s="75"/>
      <c r="Q298" s="120"/>
      <c r="R298" s="120"/>
      <c r="S298" s="136"/>
    </row>
    <row r="299" spans="1:19" ht="36">
      <c r="A299" s="71" t="s">
        <v>596</v>
      </c>
      <c r="B299" s="13" t="s">
        <v>354</v>
      </c>
      <c r="C299" s="44" t="s">
        <v>637</v>
      </c>
      <c r="D299" s="80"/>
      <c r="E299" s="80"/>
      <c r="F299" s="80"/>
      <c r="G299" s="80"/>
      <c r="H299" s="80">
        <v>7000</v>
      </c>
      <c r="I299" s="80">
        <v>12000</v>
      </c>
      <c r="J299" s="80"/>
      <c r="K299" s="83">
        <f t="shared" si="72"/>
        <v>19000</v>
      </c>
      <c r="L299" s="22">
        <f t="shared" si="73"/>
        <v>13000</v>
      </c>
      <c r="M299" s="22">
        <v>6000</v>
      </c>
      <c r="N299" s="8" t="s">
        <v>59</v>
      </c>
      <c r="O299" s="124"/>
      <c r="P299" s="75"/>
      <c r="Q299" s="120"/>
      <c r="R299" s="120"/>
      <c r="S299" s="136"/>
    </row>
    <row r="300" spans="1:19" ht="24.75" customHeight="1">
      <c r="A300" s="71" t="s">
        <v>597</v>
      </c>
      <c r="B300" s="13" t="s">
        <v>612</v>
      </c>
      <c r="C300" s="44" t="s">
        <v>637</v>
      </c>
      <c r="D300" s="80"/>
      <c r="E300" s="80"/>
      <c r="F300" s="80"/>
      <c r="G300" s="80"/>
      <c r="H300" s="80"/>
      <c r="I300" s="80">
        <v>55000</v>
      </c>
      <c r="J300" s="80"/>
      <c r="K300" s="83">
        <f t="shared" si="72"/>
        <v>55000</v>
      </c>
      <c r="L300" s="22">
        <f aca="true" t="shared" si="75" ref="L300:L307">K300-M300</f>
        <v>55000</v>
      </c>
      <c r="M300" s="22"/>
      <c r="N300" s="8" t="s">
        <v>59</v>
      </c>
      <c r="O300" s="124"/>
      <c r="P300" s="75"/>
      <c r="Q300" s="120"/>
      <c r="R300" s="120"/>
      <c r="S300" s="136"/>
    </row>
    <row r="301" spans="1:19" ht="24.75" customHeight="1">
      <c r="A301" s="82" t="s">
        <v>215</v>
      </c>
      <c r="B301" s="94" t="s">
        <v>216</v>
      </c>
      <c r="C301" s="44" t="s">
        <v>637</v>
      </c>
      <c r="D301" s="80"/>
      <c r="E301" s="80"/>
      <c r="F301" s="80"/>
      <c r="G301" s="5"/>
      <c r="H301" s="5">
        <v>2000</v>
      </c>
      <c r="I301" s="80"/>
      <c r="J301" s="80"/>
      <c r="K301" s="83">
        <f t="shared" si="72"/>
        <v>2000</v>
      </c>
      <c r="L301" s="22">
        <f t="shared" si="75"/>
        <v>2000</v>
      </c>
      <c r="M301" s="22"/>
      <c r="N301" s="8" t="s">
        <v>121</v>
      </c>
      <c r="O301" s="124"/>
      <c r="P301" s="75"/>
      <c r="Q301" s="120"/>
      <c r="R301" s="120"/>
      <c r="S301" s="136"/>
    </row>
    <row r="302" spans="1:20" s="37" customFormat="1" ht="36">
      <c r="A302" s="72" t="s">
        <v>598</v>
      </c>
      <c r="B302" s="14" t="s">
        <v>355</v>
      </c>
      <c r="C302" s="46" t="s">
        <v>636</v>
      </c>
      <c r="D302" s="79">
        <v>1815</v>
      </c>
      <c r="E302" s="79">
        <v>1935</v>
      </c>
      <c r="F302" s="79">
        <v>4000</v>
      </c>
      <c r="G302" s="79">
        <v>4200</v>
      </c>
      <c r="H302" s="79">
        <v>4400</v>
      </c>
      <c r="I302" s="79">
        <v>4600</v>
      </c>
      <c r="J302" s="79">
        <v>4800</v>
      </c>
      <c r="K302" s="171">
        <f t="shared" si="72"/>
        <v>25750</v>
      </c>
      <c r="L302" s="57">
        <f t="shared" si="75"/>
        <v>25750</v>
      </c>
      <c r="M302" s="79">
        <v>0</v>
      </c>
      <c r="N302" s="8" t="s">
        <v>121</v>
      </c>
      <c r="O302" s="128"/>
      <c r="P302" s="119"/>
      <c r="Q302" s="115"/>
      <c r="R302" s="115"/>
      <c r="S302" s="121"/>
      <c r="T302" s="36"/>
    </row>
    <row r="303" spans="1:20" s="37" customFormat="1" ht="27" customHeight="1">
      <c r="A303" s="72" t="s">
        <v>599</v>
      </c>
      <c r="B303" s="14" t="s">
        <v>356</v>
      </c>
      <c r="C303" s="46" t="s">
        <v>637</v>
      </c>
      <c r="D303" s="79">
        <v>300</v>
      </c>
      <c r="E303" s="79">
        <v>100</v>
      </c>
      <c r="F303" s="79">
        <v>350</v>
      </c>
      <c r="G303" s="79">
        <v>150</v>
      </c>
      <c r="H303" s="79">
        <v>400</v>
      </c>
      <c r="I303" s="79">
        <v>150</v>
      </c>
      <c r="J303" s="79">
        <v>200</v>
      </c>
      <c r="K303" s="171">
        <f t="shared" si="72"/>
        <v>1650</v>
      </c>
      <c r="L303" s="57">
        <f t="shared" si="75"/>
        <v>1650</v>
      </c>
      <c r="M303" s="79">
        <v>0</v>
      </c>
      <c r="N303" s="8" t="s">
        <v>121</v>
      </c>
      <c r="O303" s="128"/>
      <c r="P303" s="119"/>
      <c r="Q303" s="115"/>
      <c r="R303" s="115"/>
      <c r="S303" s="121"/>
      <c r="T303" s="36"/>
    </row>
    <row r="304" spans="1:20" s="37" customFormat="1" ht="48">
      <c r="A304" s="72" t="s">
        <v>600</v>
      </c>
      <c r="B304" s="14" t="s">
        <v>357</v>
      </c>
      <c r="C304" s="46" t="s">
        <v>637</v>
      </c>
      <c r="D304" s="79">
        <v>200</v>
      </c>
      <c r="E304" s="79">
        <v>420</v>
      </c>
      <c r="F304" s="79">
        <v>580</v>
      </c>
      <c r="G304" s="79">
        <v>685</v>
      </c>
      <c r="H304" s="79">
        <v>690</v>
      </c>
      <c r="I304" s="79">
        <v>700</v>
      </c>
      <c r="J304" s="79">
        <v>710</v>
      </c>
      <c r="K304" s="171">
        <f t="shared" si="72"/>
        <v>3985</v>
      </c>
      <c r="L304" s="57">
        <f t="shared" si="75"/>
        <v>3985</v>
      </c>
      <c r="M304" s="79">
        <v>0</v>
      </c>
      <c r="N304" s="8" t="s">
        <v>121</v>
      </c>
      <c r="O304" s="128"/>
      <c r="P304" s="119"/>
      <c r="Q304" s="115"/>
      <c r="R304" s="115"/>
      <c r="S304" s="121"/>
      <c r="T304" s="36"/>
    </row>
    <row r="305" spans="1:19" ht="24">
      <c r="A305" s="72" t="s">
        <v>114</v>
      </c>
      <c r="B305" s="12" t="s">
        <v>110</v>
      </c>
      <c r="C305" s="4"/>
      <c r="D305" s="79">
        <f>D307+D314+D317+D318</f>
        <v>8850</v>
      </c>
      <c r="E305" s="79">
        <f aca="true" t="shared" si="76" ref="E305:J305">E307+E314+E317+E318</f>
        <v>8850</v>
      </c>
      <c r="F305" s="79">
        <f t="shared" si="76"/>
        <v>12600</v>
      </c>
      <c r="G305" s="79">
        <f t="shared" si="76"/>
        <v>9900</v>
      </c>
      <c r="H305" s="79">
        <f t="shared" si="76"/>
        <v>11050</v>
      </c>
      <c r="I305" s="79">
        <f t="shared" si="76"/>
        <v>10900</v>
      </c>
      <c r="J305" s="79">
        <f t="shared" si="76"/>
        <v>11250</v>
      </c>
      <c r="K305" s="171">
        <f t="shared" si="72"/>
        <v>73400</v>
      </c>
      <c r="L305" s="57">
        <f t="shared" si="75"/>
        <v>67480</v>
      </c>
      <c r="M305" s="79">
        <f>M307+M314+M317+M318</f>
        <v>5920</v>
      </c>
      <c r="N305" s="7"/>
      <c r="O305" s="128"/>
      <c r="P305" s="119"/>
      <c r="Q305" s="122"/>
      <c r="R305" s="122"/>
      <c r="S305" s="123"/>
    </row>
    <row r="306" spans="1:19" ht="12">
      <c r="A306" s="72"/>
      <c r="B306" s="67" t="s">
        <v>205</v>
      </c>
      <c r="C306" s="4"/>
      <c r="D306" s="79">
        <f>D319</f>
        <v>4500</v>
      </c>
      <c r="E306" s="79">
        <f>E319</f>
        <v>3500</v>
      </c>
      <c r="F306" s="79">
        <f>F311+F313+F319</f>
        <v>7200</v>
      </c>
      <c r="G306" s="79">
        <f>G311+G313+G319</f>
        <v>4600</v>
      </c>
      <c r="H306" s="79">
        <f>H311+H313+H319</f>
        <v>4600</v>
      </c>
      <c r="I306" s="79">
        <f>I311+I313+I319</f>
        <v>4600</v>
      </c>
      <c r="J306" s="79">
        <f>J311+J313+J319</f>
        <v>4600</v>
      </c>
      <c r="K306" s="171">
        <f t="shared" si="72"/>
        <v>33600</v>
      </c>
      <c r="L306" s="57">
        <f t="shared" si="75"/>
        <v>29200</v>
      </c>
      <c r="M306" s="79">
        <f>M311+M313+M319</f>
        <v>4400</v>
      </c>
      <c r="N306" s="7"/>
      <c r="O306" s="128"/>
      <c r="P306" s="119"/>
      <c r="Q306" s="122"/>
      <c r="R306" s="122"/>
      <c r="S306" s="123"/>
    </row>
    <row r="307" spans="1:19" ht="24">
      <c r="A307" s="72" t="s">
        <v>603</v>
      </c>
      <c r="B307" s="174" t="s">
        <v>167</v>
      </c>
      <c r="C307" s="45"/>
      <c r="D307" s="79">
        <f>SUM(D308:D310)</f>
        <v>1450</v>
      </c>
      <c r="E307" s="79">
        <f>SUM(E308:E310)</f>
        <v>2100</v>
      </c>
      <c r="F307" s="79">
        <f>SUM(F308:F313)</f>
        <v>5700</v>
      </c>
      <c r="G307" s="79">
        <f>SUM(G308:G313)</f>
        <v>2800</v>
      </c>
      <c r="H307" s="79">
        <f>SUM(H308:H313)</f>
        <v>3500</v>
      </c>
      <c r="I307" s="79">
        <f>SUM(I308:I313)</f>
        <v>3200</v>
      </c>
      <c r="J307" s="79">
        <f>SUM(J308:J313)</f>
        <v>3100</v>
      </c>
      <c r="K307" s="171">
        <f t="shared" si="72"/>
        <v>21850</v>
      </c>
      <c r="L307" s="57">
        <f t="shared" si="75"/>
        <v>15930</v>
      </c>
      <c r="M307" s="79">
        <f>SUM(M308:M313)</f>
        <v>5920</v>
      </c>
      <c r="N307" s="7"/>
      <c r="O307" s="128"/>
      <c r="P307" s="119"/>
      <c r="Q307" s="122"/>
      <c r="R307" s="122"/>
      <c r="S307" s="158"/>
    </row>
    <row r="308" spans="1:19" ht="24">
      <c r="A308" s="71" t="s">
        <v>604</v>
      </c>
      <c r="B308" s="175" t="s">
        <v>358</v>
      </c>
      <c r="C308" s="45"/>
      <c r="D308" s="110">
        <v>250</v>
      </c>
      <c r="E308" s="110">
        <v>100</v>
      </c>
      <c r="F308" s="110">
        <v>100</v>
      </c>
      <c r="G308" s="110">
        <v>100</v>
      </c>
      <c r="H308" s="110">
        <v>100</v>
      </c>
      <c r="I308" s="110">
        <v>100</v>
      </c>
      <c r="J308" s="110">
        <v>200</v>
      </c>
      <c r="K308" s="83">
        <f t="shared" si="72"/>
        <v>950</v>
      </c>
      <c r="L308" s="22">
        <f aca="true" t="shared" si="77" ref="L308:L317">K308-M308</f>
        <v>950</v>
      </c>
      <c r="M308" s="22"/>
      <c r="N308" s="7" t="s">
        <v>613</v>
      </c>
      <c r="O308" s="149"/>
      <c r="P308" s="126"/>
      <c r="Q308" s="122"/>
      <c r="R308" s="122"/>
      <c r="S308" s="158"/>
    </row>
    <row r="309" spans="1:19" ht="12">
      <c r="A309" s="71" t="s">
        <v>606</v>
      </c>
      <c r="B309" s="175" t="s">
        <v>359</v>
      </c>
      <c r="C309" s="45"/>
      <c r="D309" s="110">
        <v>900</v>
      </c>
      <c r="E309" s="110">
        <v>1000</v>
      </c>
      <c r="F309" s="110">
        <v>1100</v>
      </c>
      <c r="G309" s="110">
        <v>1100</v>
      </c>
      <c r="H309" s="110">
        <v>1200</v>
      </c>
      <c r="I309" s="110">
        <v>1500</v>
      </c>
      <c r="J309" s="110">
        <v>1300</v>
      </c>
      <c r="K309" s="83">
        <f t="shared" si="72"/>
        <v>8100</v>
      </c>
      <c r="L309" s="22">
        <f t="shared" si="77"/>
        <v>8100</v>
      </c>
      <c r="M309" s="22"/>
      <c r="N309" s="7" t="s">
        <v>613</v>
      </c>
      <c r="O309" s="149"/>
      <c r="P309" s="126"/>
      <c r="Q309" s="122"/>
      <c r="R309" s="122"/>
      <c r="S309" s="158"/>
    </row>
    <row r="310" spans="1:19" ht="12">
      <c r="A310" s="71" t="s">
        <v>605</v>
      </c>
      <c r="B310" s="81" t="s">
        <v>360</v>
      </c>
      <c r="C310" s="50"/>
      <c r="D310" s="97">
        <v>300</v>
      </c>
      <c r="E310" s="97">
        <v>1000</v>
      </c>
      <c r="F310" s="97">
        <v>300</v>
      </c>
      <c r="G310" s="97">
        <v>400</v>
      </c>
      <c r="H310" s="97">
        <v>1000</v>
      </c>
      <c r="I310" s="97">
        <v>400</v>
      </c>
      <c r="J310" s="97">
        <v>400</v>
      </c>
      <c r="K310" s="83">
        <f t="shared" si="72"/>
        <v>3800</v>
      </c>
      <c r="L310" s="22">
        <f t="shared" si="77"/>
        <v>2280</v>
      </c>
      <c r="M310" s="22">
        <v>1520</v>
      </c>
      <c r="N310" s="7" t="s">
        <v>130</v>
      </c>
      <c r="O310" s="124"/>
      <c r="P310" s="126"/>
      <c r="Q310" s="122"/>
      <c r="R310" s="122"/>
      <c r="S310" s="158"/>
    </row>
    <row r="311" spans="1:19" ht="24">
      <c r="A311" s="71" t="s">
        <v>606</v>
      </c>
      <c r="B311" s="81" t="s">
        <v>3</v>
      </c>
      <c r="C311" s="50"/>
      <c r="D311" s="97"/>
      <c r="E311" s="97"/>
      <c r="F311" s="97">
        <v>1600</v>
      </c>
      <c r="G311" s="97">
        <v>1100</v>
      </c>
      <c r="H311" s="97">
        <v>1100</v>
      </c>
      <c r="I311" s="97">
        <v>1100</v>
      </c>
      <c r="J311" s="97">
        <v>1100</v>
      </c>
      <c r="K311" s="83">
        <f t="shared" si="72"/>
        <v>6000</v>
      </c>
      <c r="L311" s="22">
        <f t="shared" si="77"/>
        <v>1600</v>
      </c>
      <c r="M311" s="22">
        <v>4400</v>
      </c>
      <c r="N311" s="7" t="s">
        <v>130</v>
      </c>
      <c r="O311" s="124"/>
      <c r="P311" s="126"/>
      <c r="Q311" s="122"/>
      <c r="R311" s="122"/>
      <c r="S311" s="158"/>
    </row>
    <row r="312" spans="1:19" ht="24">
      <c r="A312" s="71" t="s">
        <v>1</v>
      </c>
      <c r="B312" s="81" t="s">
        <v>4</v>
      </c>
      <c r="C312" s="50"/>
      <c r="D312" s="97"/>
      <c r="E312" s="97"/>
      <c r="F312" s="97">
        <v>500</v>
      </c>
      <c r="G312" s="97">
        <v>100</v>
      </c>
      <c r="H312" s="97">
        <v>100</v>
      </c>
      <c r="I312" s="97">
        <v>100</v>
      </c>
      <c r="J312" s="97">
        <v>100</v>
      </c>
      <c r="K312" s="83">
        <f t="shared" si="72"/>
        <v>900</v>
      </c>
      <c r="L312" s="22">
        <f t="shared" si="77"/>
        <v>900</v>
      </c>
      <c r="M312" s="22"/>
      <c r="N312" s="7" t="s">
        <v>130</v>
      </c>
      <c r="O312" s="124"/>
      <c r="P312" s="126"/>
      <c r="Q312" s="122"/>
      <c r="R312" s="122"/>
      <c r="S312" s="158"/>
    </row>
    <row r="313" spans="1:19" ht="24">
      <c r="A313" s="71" t="s">
        <v>2</v>
      </c>
      <c r="B313" s="81" t="s">
        <v>5</v>
      </c>
      <c r="C313" s="50"/>
      <c r="D313" s="97"/>
      <c r="E313" s="97"/>
      <c r="F313" s="97">
        <v>2100</v>
      </c>
      <c r="G313" s="97"/>
      <c r="H313" s="97"/>
      <c r="I313" s="97"/>
      <c r="J313" s="97"/>
      <c r="K313" s="83">
        <f t="shared" si="72"/>
        <v>2100</v>
      </c>
      <c r="L313" s="22">
        <f t="shared" si="77"/>
        <v>2100</v>
      </c>
      <c r="M313" s="22"/>
      <c r="N313" s="7" t="s">
        <v>130</v>
      </c>
      <c r="O313" s="124"/>
      <c r="P313" s="126"/>
      <c r="Q313" s="122"/>
      <c r="R313" s="122"/>
      <c r="S313" s="158"/>
    </row>
    <row r="314" spans="1:20" s="37" customFormat="1" ht="12">
      <c r="A314" s="72" t="s">
        <v>607</v>
      </c>
      <c r="B314" s="174" t="s">
        <v>178</v>
      </c>
      <c r="C314" s="4"/>
      <c r="D314" s="79">
        <f>D315+D316</f>
        <v>1600</v>
      </c>
      <c r="E314" s="79">
        <f aca="true" t="shared" si="78" ref="E314:J314">E315+E316</f>
        <v>1800</v>
      </c>
      <c r="F314" s="79">
        <f t="shared" si="78"/>
        <v>2100</v>
      </c>
      <c r="G314" s="79">
        <f t="shared" si="78"/>
        <v>2300</v>
      </c>
      <c r="H314" s="79">
        <f t="shared" si="78"/>
        <v>2600</v>
      </c>
      <c r="I314" s="79">
        <f t="shared" si="78"/>
        <v>2600</v>
      </c>
      <c r="J314" s="79">
        <f t="shared" si="78"/>
        <v>2800</v>
      </c>
      <c r="K314" s="171">
        <f t="shared" si="72"/>
        <v>15800</v>
      </c>
      <c r="L314" s="57">
        <f t="shared" si="77"/>
        <v>15800</v>
      </c>
      <c r="M314" s="79">
        <f>M315+M316</f>
        <v>0</v>
      </c>
      <c r="N314" s="30"/>
      <c r="O314" s="128"/>
      <c r="P314" s="119"/>
      <c r="Q314" s="127"/>
      <c r="R314" s="127"/>
      <c r="S314" s="123"/>
      <c r="T314" s="36"/>
    </row>
    <row r="315" spans="1:19" ht="12">
      <c r="A315" s="71" t="s">
        <v>608</v>
      </c>
      <c r="B315" s="175" t="s">
        <v>10</v>
      </c>
      <c r="C315" s="50"/>
      <c r="D315" s="80">
        <v>1000</v>
      </c>
      <c r="E315" s="80">
        <v>1200</v>
      </c>
      <c r="F315" s="110">
        <v>1400</v>
      </c>
      <c r="G315" s="110">
        <v>1600</v>
      </c>
      <c r="H315" s="110">
        <v>1800</v>
      </c>
      <c r="I315" s="110">
        <v>1800</v>
      </c>
      <c r="J315" s="110">
        <v>1900</v>
      </c>
      <c r="K315" s="83">
        <f t="shared" si="72"/>
        <v>10700</v>
      </c>
      <c r="L315" s="22">
        <f t="shared" si="77"/>
        <v>10700</v>
      </c>
      <c r="M315" s="22"/>
      <c r="N315" s="7" t="s">
        <v>613</v>
      </c>
      <c r="O315" s="149"/>
      <c r="P315" s="126"/>
      <c r="Q315" s="122"/>
      <c r="R315" s="122"/>
      <c r="S315" s="158"/>
    </row>
    <row r="316" spans="1:19" ht="12">
      <c r="A316" s="71" t="s">
        <v>609</v>
      </c>
      <c r="B316" s="175" t="s">
        <v>11</v>
      </c>
      <c r="C316" s="50"/>
      <c r="D316" s="110">
        <v>600</v>
      </c>
      <c r="E316" s="110">
        <v>600</v>
      </c>
      <c r="F316" s="110">
        <v>700</v>
      </c>
      <c r="G316" s="110">
        <v>700</v>
      </c>
      <c r="H316" s="110">
        <v>800</v>
      </c>
      <c r="I316" s="110">
        <v>800</v>
      </c>
      <c r="J316" s="110">
        <v>900</v>
      </c>
      <c r="K316" s="83">
        <f t="shared" si="72"/>
        <v>5100</v>
      </c>
      <c r="L316" s="22">
        <f t="shared" si="77"/>
        <v>5100</v>
      </c>
      <c r="M316" s="22"/>
      <c r="N316" s="7" t="s">
        <v>613</v>
      </c>
      <c r="O316" s="149"/>
      <c r="P316" s="126"/>
      <c r="Q316" s="122"/>
      <c r="R316" s="122"/>
      <c r="S316" s="158"/>
    </row>
    <row r="317" spans="1:20" s="37" customFormat="1" ht="12">
      <c r="A317" s="72" t="s">
        <v>610</v>
      </c>
      <c r="B317" s="58" t="s">
        <v>623</v>
      </c>
      <c r="C317" s="51"/>
      <c r="D317" s="102">
        <v>100</v>
      </c>
      <c r="E317" s="102">
        <v>250</v>
      </c>
      <c r="F317" s="102">
        <v>100</v>
      </c>
      <c r="G317" s="102">
        <v>100</v>
      </c>
      <c r="H317" s="102">
        <v>250</v>
      </c>
      <c r="I317" s="102">
        <v>100</v>
      </c>
      <c r="J317" s="102">
        <v>350</v>
      </c>
      <c r="K317" s="171">
        <f t="shared" si="72"/>
        <v>1250</v>
      </c>
      <c r="L317" s="57">
        <f t="shared" si="77"/>
        <v>1250</v>
      </c>
      <c r="M317" s="57"/>
      <c r="N317" s="8" t="s">
        <v>99</v>
      </c>
      <c r="O317" s="149"/>
      <c r="P317" s="119"/>
      <c r="Q317" s="127"/>
      <c r="R317" s="127"/>
      <c r="S317" s="123"/>
      <c r="T317" s="36"/>
    </row>
    <row r="318" spans="1:20" s="37" customFormat="1" ht="12">
      <c r="A318" s="72" t="s">
        <v>611</v>
      </c>
      <c r="B318" s="33" t="s">
        <v>19</v>
      </c>
      <c r="C318" s="4"/>
      <c r="D318" s="106">
        <f>D319+D320</f>
        <v>5700</v>
      </c>
      <c r="E318" s="106">
        <f aca="true" t="shared" si="79" ref="E318:J318">E319+E320</f>
        <v>4700</v>
      </c>
      <c r="F318" s="106">
        <f t="shared" si="79"/>
        <v>4700</v>
      </c>
      <c r="G318" s="106">
        <f t="shared" si="79"/>
        <v>4700</v>
      </c>
      <c r="H318" s="106">
        <f t="shared" si="79"/>
        <v>4700</v>
      </c>
      <c r="I318" s="106">
        <f t="shared" si="79"/>
        <v>5000</v>
      </c>
      <c r="J318" s="106">
        <f t="shared" si="79"/>
        <v>5000</v>
      </c>
      <c r="K318" s="176">
        <f aca="true" t="shared" si="80" ref="K318:K325">SUM(D318:J318)</f>
        <v>34500</v>
      </c>
      <c r="L318" s="57">
        <f aca="true" t="shared" si="81" ref="L318:L325">K318-M318</f>
        <v>34500</v>
      </c>
      <c r="M318" s="69">
        <f>M319+M320</f>
        <v>0</v>
      </c>
      <c r="N318" s="30"/>
      <c r="O318" s="118"/>
      <c r="P318" s="119"/>
      <c r="Q318" s="127"/>
      <c r="R318" s="127"/>
      <c r="S318" s="123"/>
      <c r="T318" s="36"/>
    </row>
    <row r="319" spans="1:19" ht="12">
      <c r="A319" s="71" t="s">
        <v>361</v>
      </c>
      <c r="B319" s="13" t="s">
        <v>68</v>
      </c>
      <c r="C319" s="44" t="s">
        <v>634</v>
      </c>
      <c r="D319" s="80">
        <v>4500</v>
      </c>
      <c r="E319" s="80">
        <v>3500</v>
      </c>
      <c r="F319" s="80">
        <v>3500</v>
      </c>
      <c r="G319" s="80">
        <v>3500</v>
      </c>
      <c r="H319" s="80">
        <v>3500</v>
      </c>
      <c r="I319" s="80">
        <v>3500</v>
      </c>
      <c r="J319" s="80">
        <v>3500</v>
      </c>
      <c r="K319" s="83">
        <f t="shared" si="80"/>
        <v>25500</v>
      </c>
      <c r="L319" s="22">
        <f t="shared" si="81"/>
        <v>25500</v>
      </c>
      <c r="M319" s="22"/>
      <c r="N319" s="7" t="s">
        <v>59</v>
      </c>
      <c r="O319" s="146"/>
      <c r="P319" s="75"/>
      <c r="Q319" s="120"/>
      <c r="R319" s="120"/>
      <c r="S319" s="136"/>
    </row>
    <row r="320" spans="1:19" ht="12">
      <c r="A320" s="71" t="s">
        <v>362</v>
      </c>
      <c r="B320" s="13" t="s">
        <v>18</v>
      </c>
      <c r="C320" s="44" t="s">
        <v>634</v>
      </c>
      <c r="D320" s="80">
        <v>1200</v>
      </c>
      <c r="E320" s="80">
        <v>1200</v>
      </c>
      <c r="F320" s="80">
        <v>1200</v>
      </c>
      <c r="G320" s="80">
        <v>1200</v>
      </c>
      <c r="H320" s="80">
        <v>1200</v>
      </c>
      <c r="I320" s="80">
        <v>1500</v>
      </c>
      <c r="J320" s="80">
        <v>1500</v>
      </c>
      <c r="K320" s="83">
        <f t="shared" si="80"/>
        <v>9000</v>
      </c>
      <c r="L320" s="22">
        <f t="shared" si="81"/>
        <v>9000</v>
      </c>
      <c r="M320" s="22"/>
      <c r="N320" s="7" t="s">
        <v>59</v>
      </c>
      <c r="O320" s="146"/>
      <c r="P320" s="126"/>
      <c r="Q320" s="120"/>
      <c r="R320" s="120"/>
      <c r="S320" s="136"/>
    </row>
    <row r="321" spans="1:22" s="9" customFormat="1" ht="24">
      <c r="A321" s="72" t="s">
        <v>116</v>
      </c>
      <c r="B321" s="12" t="s">
        <v>363</v>
      </c>
      <c r="C321" s="107"/>
      <c r="D321" s="108">
        <f>D323+D324</f>
        <v>800</v>
      </c>
      <c r="E321" s="108">
        <f>E323+E324</f>
        <v>800</v>
      </c>
      <c r="F321" s="108">
        <f>SUM(F323:F325)</f>
        <v>1200</v>
      </c>
      <c r="G321" s="108">
        <f>SUM(G323:G325)</f>
        <v>1300</v>
      </c>
      <c r="H321" s="108">
        <f>SUM(H323:H325)</f>
        <v>1300</v>
      </c>
      <c r="I321" s="108">
        <f>SUM(I323:I325)</f>
        <v>800</v>
      </c>
      <c r="J321" s="108">
        <f>SUM(J323:J325)</f>
        <v>800</v>
      </c>
      <c r="K321" s="171">
        <f t="shared" si="80"/>
        <v>7000</v>
      </c>
      <c r="L321" s="57">
        <f t="shared" si="81"/>
        <v>7000</v>
      </c>
      <c r="M321" s="79">
        <f>SUM(M323:M325)</f>
        <v>0</v>
      </c>
      <c r="N321" s="30"/>
      <c r="O321" s="128"/>
      <c r="P321" s="151"/>
      <c r="Q321" s="145"/>
      <c r="R321" s="145"/>
      <c r="S321" s="123"/>
      <c r="T321" s="34"/>
      <c r="U321" s="35"/>
      <c r="V321" s="35"/>
    </row>
    <row r="322" spans="1:22" s="9" customFormat="1" ht="12">
      <c r="A322" s="72"/>
      <c r="B322" s="67" t="s">
        <v>205</v>
      </c>
      <c r="C322" s="107"/>
      <c r="D322" s="108">
        <v>0</v>
      </c>
      <c r="E322" s="108">
        <v>0</v>
      </c>
      <c r="F322" s="108">
        <v>0</v>
      </c>
      <c r="G322" s="108">
        <v>0</v>
      </c>
      <c r="H322" s="108">
        <v>0</v>
      </c>
      <c r="I322" s="108">
        <v>0</v>
      </c>
      <c r="J322" s="108">
        <v>0</v>
      </c>
      <c r="K322" s="171">
        <f t="shared" si="80"/>
        <v>0</v>
      </c>
      <c r="L322" s="57">
        <f t="shared" si="81"/>
        <v>0</v>
      </c>
      <c r="M322" s="109">
        <v>0</v>
      </c>
      <c r="N322" s="30"/>
      <c r="O322" s="128"/>
      <c r="P322" s="151"/>
      <c r="Q322" s="145"/>
      <c r="R322" s="145"/>
      <c r="S322" s="123"/>
      <c r="T322" s="34"/>
      <c r="U322" s="35"/>
      <c r="V322" s="35"/>
    </row>
    <row r="323" spans="1:19" ht="12">
      <c r="A323" s="71" t="s">
        <v>601</v>
      </c>
      <c r="B323" s="17" t="s">
        <v>364</v>
      </c>
      <c r="C323" s="45" t="s">
        <v>635</v>
      </c>
      <c r="D323" s="110">
        <v>300</v>
      </c>
      <c r="E323" s="110">
        <v>300</v>
      </c>
      <c r="F323" s="110">
        <v>300</v>
      </c>
      <c r="G323" s="110">
        <v>300</v>
      </c>
      <c r="H323" s="110">
        <v>300</v>
      </c>
      <c r="I323" s="110">
        <v>300</v>
      </c>
      <c r="J323" s="110">
        <v>300</v>
      </c>
      <c r="K323" s="83">
        <f t="shared" si="80"/>
        <v>2100</v>
      </c>
      <c r="L323" s="22">
        <f t="shared" si="81"/>
        <v>2100</v>
      </c>
      <c r="M323" s="22"/>
      <c r="N323" s="7" t="s">
        <v>60</v>
      </c>
      <c r="O323" s="124"/>
      <c r="P323" s="126"/>
      <c r="Q323" s="134"/>
      <c r="R323" s="134"/>
      <c r="S323" s="125"/>
    </row>
    <row r="324" spans="1:19" ht="24">
      <c r="A324" s="71" t="s">
        <v>602</v>
      </c>
      <c r="B324" s="17" t="s">
        <v>624</v>
      </c>
      <c r="C324" s="45" t="s">
        <v>634</v>
      </c>
      <c r="D324" s="110">
        <v>500</v>
      </c>
      <c r="E324" s="110">
        <v>500</v>
      </c>
      <c r="F324" s="110">
        <v>500</v>
      </c>
      <c r="G324" s="110">
        <v>500</v>
      </c>
      <c r="H324" s="110">
        <v>500</v>
      </c>
      <c r="I324" s="110">
        <v>500</v>
      </c>
      <c r="J324" s="110">
        <v>500</v>
      </c>
      <c r="K324" s="83">
        <f t="shared" si="80"/>
        <v>3500</v>
      </c>
      <c r="L324" s="22">
        <f t="shared" si="81"/>
        <v>3500</v>
      </c>
      <c r="M324" s="22"/>
      <c r="N324" s="7" t="s">
        <v>60</v>
      </c>
      <c r="O324" s="124"/>
      <c r="P324" s="126"/>
      <c r="Q324" s="134"/>
      <c r="R324" s="134"/>
      <c r="S324" s="125"/>
    </row>
    <row r="325" spans="1:19" ht="36">
      <c r="A325" s="71" t="s">
        <v>6</v>
      </c>
      <c r="B325" s="17" t="s">
        <v>7</v>
      </c>
      <c r="C325" s="105"/>
      <c r="D325" s="97"/>
      <c r="E325" s="97"/>
      <c r="F325" s="97">
        <v>400</v>
      </c>
      <c r="G325" s="97">
        <v>500</v>
      </c>
      <c r="H325" s="97">
        <v>500</v>
      </c>
      <c r="I325" s="97"/>
      <c r="J325" s="97"/>
      <c r="K325" s="83">
        <f t="shared" si="80"/>
        <v>1400</v>
      </c>
      <c r="L325" s="22">
        <f t="shared" si="81"/>
        <v>1400</v>
      </c>
      <c r="M325" s="8"/>
      <c r="N325" s="7" t="s">
        <v>130</v>
      </c>
      <c r="O325" s="117"/>
      <c r="P325" s="147"/>
      <c r="Q325" s="134"/>
      <c r="R325" s="134"/>
      <c r="S325" s="134"/>
    </row>
    <row r="326" spans="1:16" ht="12">
      <c r="A326" s="74"/>
      <c r="B326" s="54"/>
      <c r="C326" s="47"/>
      <c r="L326" s="24"/>
      <c r="P326" s="49"/>
    </row>
    <row r="327" spans="1:16" ht="12">
      <c r="A327" s="111"/>
      <c r="B327" s="112"/>
      <c r="C327" s="47"/>
      <c r="L327" s="24"/>
      <c r="P327" s="49"/>
    </row>
    <row r="328" spans="1:16" ht="12">
      <c r="A328" s="111"/>
      <c r="B328" s="112"/>
      <c r="C328" s="47"/>
      <c r="L328" s="24"/>
      <c r="P328" s="48"/>
    </row>
    <row r="329" spans="1:16" ht="12">
      <c r="A329" s="111"/>
      <c r="B329" s="112"/>
      <c r="C329" s="60"/>
      <c r="D329" s="3"/>
      <c r="E329" s="3"/>
      <c r="F329" s="3"/>
      <c r="G329" s="3"/>
      <c r="H329" s="3"/>
      <c r="I329" s="3"/>
      <c r="J329" s="3"/>
      <c r="K329" s="3"/>
      <c r="L329" s="24"/>
      <c r="P329" s="48"/>
    </row>
    <row r="330" spans="1:16" ht="12">
      <c r="A330" s="74"/>
      <c r="C330" s="60"/>
      <c r="D330" s="3"/>
      <c r="E330" s="3"/>
      <c r="F330" s="3"/>
      <c r="G330" s="3"/>
      <c r="H330" s="3"/>
      <c r="I330" s="3" t="s">
        <v>39</v>
      </c>
      <c r="J330" s="3"/>
      <c r="K330" s="3"/>
      <c r="L330" s="24"/>
      <c r="P330" s="48"/>
    </row>
    <row r="331" spans="1:16" ht="12">
      <c r="A331" s="74"/>
      <c r="C331" s="60"/>
      <c r="D331" s="3"/>
      <c r="E331" s="3"/>
      <c r="F331" s="3"/>
      <c r="G331" s="3"/>
      <c r="H331" s="3"/>
      <c r="I331" s="3"/>
      <c r="J331" s="3"/>
      <c r="K331" s="3"/>
      <c r="L331" s="24"/>
      <c r="P331" s="48"/>
    </row>
    <row r="332" spans="1:16" ht="12">
      <c r="A332" s="74"/>
      <c r="C332" s="60"/>
      <c r="D332" s="3"/>
      <c r="E332" s="3"/>
      <c r="F332" s="3"/>
      <c r="G332" s="3"/>
      <c r="H332" s="3"/>
      <c r="I332" s="3"/>
      <c r="J332" s="3"/>
      <c r="K332" s="3"/>
      <c r="L332" s="24"/>
      <c r="P332" s="48"/>
    </row>
    <row r="333" spans="1:16" ht="12">
      <c r="A333" s="74"/>
      <c r="C333" s="60"/>
      <c r="D333" s="3"/>
      <c r="E333" s="3"/>
      <c r="F333" s="3"/>
      <c r="G333" s="3"/>
      <c r="H333" s="3"/>
      <c r="I333" s="3"/>
      <c r="J333" s="3"/>
      <c r="K333" s="3"/>
      <c r="L333" s="24"/>
      <c r="P333" s="48"/>
    </row>
    <row r="334" spans="1:12" ht="12">
      <c r="A334" s="74"/>
      <c r="C334" s="61"/>
      <c r="D334" s="3"/>
      <c r="E334" s="3"/>
      <c r="F334" s="3"/>
      <c r="G334" s="3"/>
      <c r="H334" s="3"/>
      <c r="I334" s="3"/>
      <c r="J334" s="3"/>
      <c r="K334" s="3"/>
      <c r="L334" s="24"/>
    </row>
    <row r="335" spans="1:12" ht="12">
      <c r="A335" s="74"/>
      <c r="C335" s="61"/>
      <c r="D335" s="3"/>
      <c r="E335" s="3"/>
      <c r="F335" s="3"/>
      <c r="G335" s="3"/>
      <c r="H335" s="3"/>
      <c r="I335" s="3"/>
      <c r="J335" s="3"/>
      <c r="K335" s="3"/>
      <c r="L335" s="24"/>
    </row>
    <row r="336" spans="1:12" ht="12">
      <c r="A336" s="74"/>
      <c r="C336" s="61"/>
      <c r="D336" s="3"/>
      <c r="E336" s="3"/>
      <c r="F336" s="3"/>
      <c r="G336" s="3"/>
      <c r="H336" s="3"/>
      <c r="I336" s="3"/>
      <c r="J336" s="3"/>
      <c r="K336" s="3"/>
      <c r="L336" s="24"/>
    </row>
    <row r="337" spans="1:12" ht="12">
      <c r="A337" s="74"/>
      <c r="C337" s="61"/>
      <c r="D337" s="3"/>
      <c r="E337" s="3"/>
      <c r="F337" s="3"/>
      <c r="G337" s="3"/>
      <c r="H337" s="3"/>
      <c r="I337" s="3"/>
      <c r="J337" s="3"/>
      <c r="K337" s="3"/>
      <c r="L337" s="24"/>
    </row>
    <row r="338" spans="1:12" ht="12">
      <c r="A338" s="74"/>
      <c r="C338" s="61"/>
      <c r="D338" s="3"/>
      <c r="E338" s="3"/>
      <c r="F338" s="3"/>
      <c r="G338" s="3"/>
      <c r="H338" s="3"/>
      <c r="I338" s="3"/>
      <c r="J338" s="3"/>
      <c r="K338" s="3"/>
      <c r="L338" s="24"/>
    </row>
    <row r="339" spans="1:12" ht="12">
      <c r="A339" s="74"/>
      <c r="C339" s="61"/>
      <c r="D339" s="3"/>
      <c r="E339" s="3"/>
      <c r="F339" s="3"/>
      <c r="G339" s="3"/>
      <c r="H339" s="3"/>
      <c r="I339" s="3"/>
      <c r="J339" s="3"/>
      <c r="K339" s="3"/>
      <c r="L339" s="24"/>
    </row>
    <row r="340" spans="1:12" ht="12">
      <c r="A340" s="74"/>
      <c r="C340" s="61"/>
      <c r="D340" s="3"/>
      <c r="E340" s="3"/>
      <c r="F340" s="3"/>
      <c r="G340" s="3"/>
      <c r="H340" s="3"/>
      <c r="I340" s="3"/>
      <c r="J340" s="3"/>
      <c r="K340" s="3"/>
      <c r="L340" s="24"/>
    </row>
    <row r="341" spans="1:12" ht="12">
      <c r="A341" s="74"/>
      <c r="C341" s="61"/>
      <c r="D341" s="3"/>
      <c r="E341" s="3"/>
      <c r="F341" s="3"/>
      <c r="G341" s="3"/>
      <c r="H341" s="3"/>
      <c r="I341" s="3"/>
      <c r="J341" s="3"/>
      <c r="K341" s="3"/>
      <c r="L341" s="24"/>
    </row>
    <row r="342" spans="1:12" ht="12">
      <c r="A342" s="74"/>
      <c r="C342" s="61"/>
      <c r="D342" s="3"/>
      <c r="E342" s="3"/>
      <c r="F342" s="3"/>
      <c r="G342" s="3"/>
      <c r="H342" s="3"/>
      <c r="I342" s="3"/>
      <c r="J342" s="3"/>
      <c r="K342" s="3"/>
      <c r="L342" s="24"/>
    </row>
    <row r="343" spans="1:12" ht="12">
      <c r="A343" s="74"/>
      <c r="C343" s="61"/>
      <c r="D343" s="3"/>
      <c r="E343" s="3"/>
      <c r="F343" s="3"/>
      <c r="G343" s="3"/>
      <c r="H343" s="3"/>
      <c r="I343" s="3"/>
      <c r="J343" s="3"/>
      <c r="K343" s="3"/>
      <c r="L343" s="24"/>
    </row>
    <row r="344" spans="1:12" ht="12">
      <c r="A344" s="74"/>
      <c r="C344" s="61"/>
      <c r="D344" s="3"/>
      <c r="E344" s="3"/>
      <c r="F344" s="3"/>
      <c r="G344" s="3"/>
      <c r="H344" s="3"/>
      <c r="I344" s="3"/>
      <c r="J344" s="3"/>
      <c r="K344" s="3"/>
      <c r="L344" s="24"/>
    </row>
    <row r="345" spans="1:12" ht="12">
      <c r="A345" s="74"/>
      <c r="C345" s="61"/>
      <c r="D345" s="3"/>
      <c r="E345" s="3"/>
      <c r="F345" s="3"/>
      <c r="G345" s="3"/>
      <c r="H345" s="3"/>
      <c r="I345" s="3"/>
      <c r="J345" s="3"/>
      <c r="K345" s="3"/>
      <c r="L345" s="24"/>
    </row>
    <row r="346" spans="1:12" ht="12">
      <c r="A346" s="74"/>
      <c r="C346" s="61"/>
      <c r="D346" s="3"/>
      <c r="E346" s="3"/>
      <c r="F346" s="3"/>
      <c r="G346" s="3"/>
      <c r="H346" s="3"/>
      <c r="I346" s="3"/>
      <c r="J346" s="3"/>
      <c r="K346" s="3"/>
      <c r="L346" s="24"/>
    </row>
    <row r="347" spans="1:12" ht="12">
      <c r="A347" s="74"/>
      <c r="C347" s="61"/>
      <c r="D347" s="3"/>
      <c r="E347" s="3"/>
      <c r="F347" s="3"/>
      <c r="G347" s="3"/>
      <c r="H347" s="3"/>
      <c r="I347" s="3"/>
      <c r="J347" s="3"/>
      <c r="K347" s="3"/>
      <c r="L347" s="24"/>
    </row>
    <row r="348" spans="1:12" ht="12">
      <c r="A348" s="74"/>
      <c r="C348" s="61"/>
      <c r="D348" s="3"/>
      <c r="E348" s="3"/>
      <c r="F348" s="3"/>
      <c r="G348" s="3"/>
      <c r="H348" s="3"/>
      <c r="I348" s="3"/>
      <c r="J348" s="3"/>
      <c r="K348" s="3"/>
      <c r="L348" s="24"/>
    </row>
    <row r="349" spans="1:12" ht="12">
      <c r="A349" s="74"/>
      <c r="C349" s="61"/>
      <c r="D349" s="3"/>
      <c r="E349" s="3"/>
      <c r="F349" s="3"/>
      <c r="G349" s="3"/>
      <c r="H349" s="3"/>
      <c r="I349" s="3"/>
      <c r="J349" s="3"/>
      <c r="K349" s="3"/>
      <c r="L349" s="24"/>
    </row>
    <row r="350" spans="1:12" ht="12">
      <c r="A350" s="74"/>
      <c r="C350" s="61"/>
      <c r="D350" s="3"/>
      <c r="E350" s="3"/>
      <c r="F350" s="3"/>
      <c r="G350" s="3"/>
      <c r="H350" s="3"/>
      <c r="I350" s="3"/>
      <c r="J350" s="3"/>
      <c r="K350" s="3"/>
      <c r="L350" s="24"/>
    </row>
    <row r="351" spans="1:12" ht="12">
      <c r="A351" s="74"/>
      <c r="C351" s="61"/>
      <c r="D351" s="3"/>
      <c r="E351" s="3"/>
      <c r="F351" s="3"/>
      <c r="G351" s="3"/>
      <c r="H351" s="3"/>
      <c r="I351" s="3"/>
      <c r="J351" s="3"/>
      <c r="K351" s="3"/>
      <c r="L351" s="24"/>
    </row>
    <row r="352" spans="1:12" ht="12">
      <c r="A352" s="74"/>
      <c r="C352" s="61"/>
      <c r="D352" s="3"/>
      <c r="E352" s="3"/>
      <c r="F352" s="3"/>
      <c r="G352" s="3"/>
      <c r="H352" s="3"/>
      <c r="I352" s="3"/>
      <c r="J352" s="3"/>
      <c r="K352" s="3"/>
      <c r="L352" s="24"/>
    </row>
    <row r="353" spans="1:12" ht="12">
      <c r="A353" s="74"/>
      <c r="C353" s="61"/>
      <c r="D353" s="3"/>
      <c r="E353" s="3"/>
      <c r="F353" s="3"/>
      <c r="G353" s="3"/>
      <c r="H353" s="3"/>
      <c r="I353" s="3"/>
      <c r="J353" s="3"/>
      <c r="K353" s="3"/>
      <c r="L353" s="24"/>
    </row>
    <row r="354" spans="1:12" ht="12">
      <c r="A354" s="74"/>
      <c r="L354" s="24"/>
    </row>
    <row r="355" spans="1:12" ht="12">
      <c r="A355" s="74"/>
      <c r="L355" s="24"/>
    </row>
    <row r="356" spans="1:12" ht="12">
      <c r="A356" s="74"/>
      <c r="L356" s="24"/>
    </row>
    <row r="357" spans="1:12" ht="12">
      <c r="A357" s="74"/>
      <c r="L357" s="24"/>
    </row>
    <row r="358" spans="1:12" ht="12">
      <c r="A358" s="74"/>
      <c r="L358" s="24"/>
    </row>
    <row r="359" spans="1:12" ht="12">
      <c r="A359" s="74"/>
      <c r="L359" s="24"/>
    </row>
    <row r="360" spans="1:12" ht="12">
      <c r="A360" s="74"/>
      <c r="L360" s="24"/>
    </row>
    <row r="361" spans="1:12" ht="12">
      <c r="A361" s="74"/>
      <c r="L361" s="24"/>
    </row>
    <row r="362" spans="1:12" ht="12">
      <c r="A362" s="74"/>
      <c r="L362" s="24"/>
    </row>
    <row r="363" spans="1:12" ht="12">
      <c r="A363" s="74"/>
      <c r="L363" s="24"/>
    </row>
    <row r="364" spans="1:12" ht="12">
      <c r="A364" s="74"/>
      <c r="L364" s="24"/>
    </row>
    <row r="365" spans="1:12" ht="12">
      <c r="A365" s="74"/>
      <c r="L365" s="24"/>
    </row>
    <row r="366" spans="1:12" ht="12">
      <c r="A366" s="74"/>
      <c r="L366" s="24"/>
    </row>
    <row r="367" spans="1:12" ht="12">
      <c r="A367" s="74"/>
      <c r="L367" s="24"/>
    </row>
    <row r="368" spans="1:12" ht="12">
      <c r="A368" s="74"/>
      <c r="L368" s="24"/>
    </row>
    <row r="369" spans="1:12" ht="12">
      <c r="A369" s="74"/>
      <c r="L369" s="24"/>
    </row>
    <row r="370" spans="1:12" ht="12">
      <c r="A370" s="74"/>
      <c r="L370" s="24"/>
    </row>
    <row r="371" spans="1:12" ht="12">
      <c r="A371" s="74"/>
      <c r="L371" s="24"/>
    </row>
    <row r="372" spans="1:12" ht="12">
      <c r="A372" s="74"/>
      <c r="L372" s="24"/>
    </row>
    <row r="373" spans="1:12" ht="12">
      <c r="A373" s="74"/>
      <c r="L373" s="24"/>
    </row>
    <row r="374" spans="1:12" ht="12">
      <c r="A374" s="74"/>
      <c r="L374" s="24"/>
    </row>
    <row r="375" spans="1:12" ht="12">
      <c r="A375" s="74"/>
      <c r="L375" s="24"/>
    </row>
    <row r="376" spans="1:12" ht="12">
      <c r="A376" s="74"/>
      <c r="L376" s="24"/>
    </row>
    <row r="377" spans="1:12" ht="12">
      <c r="A377" s="74"/>
      <c r="L377" s="24"/>
    </row>
    <row r="378" spans="1:12" ht="12">
      <c r="A378" s="74"/>
      <c r="L378" s="24"/>
    </row>
    <row r="379" spans="1:12" ht="12">
      <c r="A379" s="74"/>
      <c r="L379" s="24"/>
    </row>
    <row r="380" spans="1:12" ht="12">
      <c r="A380" s="74"/>
      <c r="L380" s="24"/>
    </row>
    <row r="381" spans="1:12" ht="12">
      <c r="A381" s="74"/>
      <c r="L381" s="24"/>
    </row>
    <row r="382" spans="1:12" ht="12">
      <c r="A382" s="74"/>
      <c r="L382" s="24"/>
    </row>
    <row r="383" spans="1:12" ht="12">
      <c r="A383" s="74"/>
      <c r="L383" s="24"/>
    </row>
    <row r="384" spans="1:12" ht="12">
      <c r="A384" s="74"/>
      <c r="L384" s="24"/>
    </row>
    <row r="385" spans="1:12" ht="12">
      <c r="A385" s="74"/>
      <c r="L385" s="24"/>
    </row>
    <row r="386" spans="1:12" ht="12">
      <c r="A386" s="74"/>
      <c r="L386" s="24"/>
    </row>
    <row r="387" spans="1:12" ht="12">
      <c r="A387" s="74"/>
      <c r="L387" s="24"/>
    </row>
    <row r="388" spans="1:12" ht="12">
      <c r="A388" s="74"/>
      <c r="L388" s="24"/>
    </row>
    <row r="389" spans="1:12" ht="12">
      <c r="A389" s="74"/>
      <c r="L389" s="24"/>
    </row>
    <row r="390" spans="1:12" ht="12">
      <c r="A390" s="74"/>
      <c r="L390" s="24"/>
    </row>
    <row r="391" spans="1:12" ht="12">
      <c r="A391" s="74"/>
      <c r="L391" s="24"/>
    </row>
    <row r="392" spans="1:12" ht="12">
      <c r="A392" s="74"/>
      <c r="L392" s="24"/>
    </row>
    <row r="393" spans="1:12" ht="12">
      <c r="A393" s="74"/>
      <c r="L393" s="24"/>
    </row>
    <row r="394" spans="1:12" ht="12">
      <c r="A394" s="74"/>
      <c r="L394" s="24"/>
    </row>
    <row r="395" spans="1:12" ht="12">
      <c r="A395" s="74"/>
      <c r="L395" s="24"/>
    </row>
    <row r="396" spans="1:12" ht="12">
      <c r="A396" s="74"/>
      <c r="L396" s="24"/>
    </row>
    <row r="397" spans="1:12" ht="12">
      <c r="A397" s="74"/>
      <c r="L397" s="24"/>
    </row>
    <row r="398" spans="1:12" ht="12">
      <c r="A398" s="74"/>
      <c r="L398" s="24"/>
    </row>
    <row r="399" spans="1:12" ht="12">
      <c r="A399" s="74"/>
      <c r="L399" s="24"/>
    </row>
    <row r="400" spans="1:12" ht="12">
      <c r="A400" s="74"/>
      <c r="L400" s="24"/>
    </row>
    <row r="401" spans="1:12" ht="12">
      <c r="A401" s="74"/>
      <c r="L401" s="24"/>
    </row>
    <row r="402" spans="1:12" ht="12">
      <c r="A402" s="74"/>
      <c r="L402" s="24"/>
    </row>
    <row r="403" spans="1:12" ht="12">
      <c r="A403" s="74"/>
      <c r="L403" s="24"/>
    </row>
    <row r="404" spans="1:12" ht="12">
      <c r="A404" s="74"/>
      <c r="L404" s="24"/>
    </row>
    <row r="405" spans="1:12" ht="12">
      <c r="A405" s="74"/>
      <c r="L405" s="24"/>
    </row>
    <row r="406" spans="1:12" ht="12">
      <c r="A406" s="74"/>
      <c r="L406" s="24"/>
    </row>
    <row r="407" spans="1:12" ht="12">
      <c r="A407" s="74"/>
      <c r="L407" s="24"/>
    </row>
    <row r="408" spans="1:12" ht="12">
      <c r="A408" s="74"/>
      <c r="L408" s="24"/>
    </row>
    <row r="409" spans="1:12" ht="12">
      <c r="A409" s="74"/>
      <c r="L409" s="24"/>
    </row>
    <row r="410" spans="1:12" ht="12">
      <c r="A410" s="74"/>
      <c r="L410" s="24"/>
    </row>
    <row r="411" spans="1:12" ht="12">
      <c r="A411" s="74"/>
      <c r="L411" s="24"/>
    </row>
    <row r="412" spans="1:12" ht="12">
      <c r="A412" s="74"/>
      <c r="L412" s="24"/>
    </row>
    <row r="413" spans="1:12" ht="12">
      <c r="A413" s="74"/>
      <c r="L413" s="24"/>
    </row>
    <row r="414" spans="1:12" ht="12">
      <c r="A414" s="74"/>
      <c r="L414" s="24"/>
    </row>
    <row r="415" spans="1:12" ht="12">
      <c r="A415" s="74"/>
      <c r="L415" s="24"/>
    </row>
    <row r="416" spans="1:12" ht="12">
      <c r="A416" s="74"/>
      <c r="L416" s="24"/>
    </row>
    <row r="417" spans="1:12" ht="12">
      <c r="A417" s="74"/>
      <c r="L417" s="24"/>
    </row>
    <row r="418" spans="1:12" ht="12">
      <c r="A418" s="74"/>
      <c r="L418" s="24"/>
    </row>
    <row r="419" spans="1:12" ht="12">
      <c r="A419" s="74"/>
      <c r="L419" s="24"/>
    </row>
    <row r="420" spans="1:12" ht="12">
      <c r="A420" s="74"/>
      <c r="L420" s="24"/>
    </row>
    <row r="421" spans="1:12" ht="12">
      <c r="A421" s="74"/>
      <c r="L421" s="24"/>
    </row>
    <row r="422" spans="1:12" ht="12">
      <c r="A422" s="74"/>
      <c r="L422" s="24"/>
    </row>
    <row r="423" spans="1:12" ht="12">
      <c r="A423" s="74"/>
      <c r="L423" s="24"/>
    </row>
    <row r="424" spans="1:12" ht="12">
      <c r="A424" s="74"/>
      <c r="L424" s="24"/>
    </row>
    <row r="425" spans="1:12" ht="12">
      <c r="A425" s="74"/>
      <c r="L425" s="24"/>
    </row>
    <row r="426" spans="1:12" ht="12">
      <c r="A426" s="70"/>
      <c r="L426" s="24"/>
    </row>
    <row r="427" spans="1:12" ht="12">
      <c r="A427" s="70"/>
      <c r="L427" s="24"/>
    </row>
    <row r="428" spans="1:12" ht="12">
      <c r="A428" s="70"/>
      <c r="L428" s="24"/>
    </row>
    <row r="429" spans="1:12" ht="12">
      <c r="A429" s="70"/>
      <c r="L429" s="24"/>
    </row>
    <row r="430" spans="1:12" ht="12">
      <c r="A430" s="70"/>
      <c r="L430" s="24"/>
    </row>
    <row r="431" spans="1:12" ht="12">
      <c r="A431" s="70"/>
      <c r="L431" s="24"/>
    </row>
    <row r="432" spans="1:12" ht="12">
      <c r="A432" s="70"/>
      <c r="L432" s="24"/>
    </row>
    <row r="433" spans="1:12" ht="12">
      <c r="A433" s="70"/>
      <c r="L433" s="24"/>
    </row>
    <row r="434" spans="1:12" ht="12">
      <c r="A434" s="70"/>
      <c r="L434" s="24"/>
    </row>
    <row r="435" spans="1:12" ht="12">
      <c r="A435" s="70"/>
      <c r="L435" s="24"/>
    </row>
    <row r="436" spans="1:12" ht="12">
      <c r="A436" s="70"/>
      <c r="L436" s="24"/>
    </row>
    <row r="437" spans="1:12" ht="12">
      <c r="A437" s="70"/>
      <c r="L437" s="24"/>
    </row>
    <row r="438" spans="1:12" ht="12">
      <c r="A438" s="70"/>
      <c r="L438" s="24"/>
    </row>
    <row r="439" spans="1:12" ht="12">
      <c r="A439" s="70"/>
      <c r="L439" s="24"/>
    </row>
    <row r="440" spans="1:12" ht="12">
      <c r="A440" s="70"/>
      <c r="L440" s="24"/>
    </row>
    <row r="441" spans="1:12" ht="12">
      <c r="A441" s="70"/>
      <c r="L441" s="24"/>
    </row>
    <row r="442" spans="1:12" ht="12">
      <c r="A442" s="70"/>
      <c r="L442" s="24"/>
    </row>
    <row r="443" spans="1:12" ht="12">
      <c r="A443" s="70"/>
      <c r="L443" s="24"/>
    </row>
    <row r="444" spans="1:12" ht="12">
      <c r="A444" s="70"/>
      <c r="L444" s="24"/>
    </row>
    <row r="445" spans="1:12" ht="12">
      <c r="A445" s="70"/>
      <c r="L445" s="24"/>
    </row>
    <row r="446" spans="1:12" ht="12">
      <c r="A446" s="70"/>
      <c r="L446" s="24"/>
    </row>
    <row r="447" spans="1:12" ht="12">
      <c r="A447" s="70"/>
      <c r="L447" s="24"/>
    </row>
    <row r="448" spans="1:12" ht="12">
      <c r="A448" s="70"/>
      <c r="L448" s="24"/>
    </row>
    <row r="449" spans="1:12" ht="12">
      <c r="A449" s="70"/>
      <c r="L449" s="24"/>
    </row>
    <row r="450" spans="1:12" ht="12">
      <c r="A450" s="70"/>
      <c r="L450" s="24"/>
    </row>
    <row r="451" spans="1:12" ht="12">
      <c r="A451" s="70"/>
      <c r="L451" s="24"/>
    </row>
    <row r="452" spans="1:12" ht="12">
      <c r="A452" s="70"/>
      <c r="L452" s="24"/>
    </row>
    <row r="453" spans="1:12" ht="12">
      <c r="A453" s="70"/>
      <c r="L453" s="24"/>
    </row>
    <row r="454" spans="1:12" ht="12">
      <c r="A454" s="70"/>
      <c r="L454" s="24"/>
    </row>
    <row r="455" spans="1:12" ht="12">
      <c r="A455" s="70"/>
      <c r="L455" s="24"/>
    </row>
    <row r="456" spans="1:12" ht="12">
      <c r="A456" s="70"/>
      <c r="L456" s="24"/>
    </row>
    <row r="457" spans="1:12" ht="12">
      <c r="A457" s="70"/>
      <c r="L457" s="24"/>
    </row>
    <row r="458" spans="1:12" ht="12">
      <c r="A458" s="70"/>
      <c r="L458" s="24"/>
    </row>
    <row r="459" spans="1:12" ht="12">
      <c r="A459" s="70"/>
      <c r="L459" s="24"/>
    </row>
    <row r="460" spans="1:12" ht="12">
      <c r="A460" s="70"/>
      <c r="L460" s="24"/>
    </row>
    <row r="461" spans="1:12" ht="12">
      <c r="A461" s="70"/>
      <c r="L461" s="24"/>
    </row>
    <row r="462" spans="1:12" ht="12">
      <c r="A462" s="70"/>
      <c r="L462" s="24"/>
    </row>
    <row r="463" spans="1:12" ht="12">
      <c r="A463" s="70"/>
      <c r="L463" s="24"/>
    </row>
    <row r="464" spans="1:12" ht="12">
      <c r="A464" s="70"/>
      <c r="L464" s="24"/>
    </row>
    <row r="465" spans="1:12" ht="12">
      <c r="A465" s="70"/>
      <c r="L465" s="24"/>
    </row>
    <row r="466" spans="1:12" ht="12">
      <c r="A466" s="70"/>
      <c r="L466" s="24"/>
    </row>
    <row r="467" spans="1:12" ht="12">
      <c r="A467" s="70"/>
      <c r="L467" s="24"/>
    </row>
    <row r="468" spans="1:12" ht="12">
      <c r="A468" s="70"/>
      <c r="L468" s="24"/>
    </row>
    <row r="469" spans="1:12" ht="12">
      <c r="A469" s="70"/>
      <c r="L469" s="24"/>
    </row>
    <row r="470" spans="1:12" ht="12">
      <c r="A470" s="70"/>
      <c r="L470" s="24"/>
    </row>
    <row r="471" spans="1:12" ht="12">
      <c r="A471" s="70"/>
      <c r="L471" s="24"/>
    </row>
    <row r="472" spans="1:12" ht="12">
      <c r="A472" s="70"/>
      <c r="L472" s="24"/>
    </row>
    <row r="473" spans="1:12" ht="12">
      <c r="A473" s="70"/>
      <c r="L473" s="24"/>
    </row>
    <row r="474" spans="1:12" ht="12">
      <c r="A474" s="70"/>
      <c r="L474" s="24"/>
    </row>
    <row r="475" spans="1:12" ht="12">
      <c r="A475" s="70"/>
      <c r="L475" s="24"/>
    </row>
    <row r="476" spans="1:12" ht="12">
      <c r="A476" s="70"/>
      <c r="L476" s="24"/>
    </row>
    <row r="477" spans="1:12" ht="12">
      <c r="A477" s="70"/>
      <c r="L477" s="24"/>
    </row>
    <row r="478" spans="1:12" ht="12">
      <c r="A478" s="70"/>
      <c r="L478" s="24"/>
    </row>
    <row r="479" spans="1:12" ht="12">
      <c r="A479" s="70"/>
      <c r="L479" s="24"/>
    </row>
    <row r="480" spans="1:12" ht="12">
      <c r="A480" s="70"/>
      <c r="L480" s="24"/>
    </row>
    <row r="481" spans="1:12" ht="12">
      <c r="A481" s="70"/>
      <c r="L481" s="24"/>
    </row>
    <row r="482" spans="1:12" ht="12">
      <c r="A482" s="70"/>
      <c r="L482" s="24"/>
    </row>
    <row r="483" spans="1:12" ht="12">
      <c r="A483" s="70"/>
      <c r="L483" s="24"/>
    </row>
    <row r="484" spans="1:12" ht="12">
      <c r="A484" s="70"/>
      <c r="L484" s="24"/>
    </row>
    <row r="485" spans="1:12" ht="12">
      <c r="A485" s="70"/>
      <c r="L485" s="24"/>
    </row>
    <row r="486" spans="1:12" ht="12">
      <c r="A486" s="70"/>
      <c r="L486" s="24"/>
    </row>
    <row r="487" spans="1:12" ht="12">
      <c r="A487" s="70"/>
      <c r="L487" s="24"/>
    </row>
    <row r="488" spans="1:12" ht="12">
      <c r="A488" s="70"/>
      <c r="L488" s="24"/>
    </row>
    <row r="489" spans="1:12" ht="12">
      <c r="A489" s="70"/>
      <c r="L489" s="24"/>
    </row>
    <row r="490" spans="1:12" ht="12">
      <c r="A490" s="70"/>
      <c r="L490" s="24"/>
    </row>
    <row r="491" spans="1:12" ht="12">
      <c r="A491" s="70"/>
      <c r="L491" s="24"/>
    </row>
    <row r="492" spans="1:12" ht="12">
      <c r="A492" s="70"/>
      <c r="L492" s="24"/>
    </row>
    <row r="493" spans="1:12" ht="12">
      <c r="A493" s="70"/>
      <c r="L493" s="24"/>
    </row>
    <row r="494" spans="1:12" ht="12">
      <c r="A494" s="70"/>
      <c r="L494" s="24"/>
    </row>
    <row r="495" spans="1:12" ht="12">
      <c r="A495" s="70"/>
      <c r="L495" s="24"/>
    </row>
    <row r="496" spans="1:12" ht="12">
      <c r="A496" s="70"/>
      <c r="L496" s="24"/>
    </row>
    <row r="497" spans="1:12" ht="12">
      <c r="A497" s="70"/>
      <c r="L497" s="24"/>
    </row>
    <row r="498" spans="1:12" ht="12">
      <c r="A498" s="70"/>
      <c r="L498" s="24"/>
    </row>
    <row r="499" spans="1:12" ht="12">
      <c r="A499" s="70"/>
      <c r="L499" s="24"/>
    </row>
    <row r="500" spans="1:12" ht="12">
      <c r="A500" s="70"/>
      <c r="L500" s="24"/>
    </row>
    <row r="501" spans="1:12" ht="12">
      <c r="A501" s="70"/>
      <c r="L501" s="24"/>
    </row>
    <row r="502" spans="1:12" ht="12">
      <c r="A502" s="70"/>
      <c r="L502" s="24"/>
    </row>
    <row r="503" spans="1:12" ht="12">
      <c r="A503" s="70"/>
      <c r="L503" s="24"/>
    </row>
    <row r="504" spans="1:12" ht="12">
      <c r="A504" s="70"/>
      <c r="L504" s="24"/>
    </row>
    <row r="505" spans="1:12" ht="12">
      <c r="A505" s="70"/>
      <c r="L505" s="24"/>
    </row>
    <row r="506" spans="1:12" ht="12">
      <c r="A506" s="70"/>
      <c r="L506" s="24"/>
    </row>
    <row r="507" spans="1:12" ht="12">
      <c r="A507" s="70"/>
      <c r="L507" s="24"/>
    </row>
    <row r="508" spans="1:12" ht="12">
      <c r="A508" s="70"/>
      <c r="L508" s="24"/>
    </row>
    <row r="509" spans="1:12" ht="12">
      <c r="A509" s="70"/>
      <c r="L509" s="24"/>
    </row>
    <row r="510" spans="1:12" ht="12">
      <c r="A510" s="70"/>
      <c r="L510" s="24"/>
    </row>
    <row r="511" spans="1:12" ht="12">
      <c r="A511" s="70"/>
      <c r="L511" s="24"/>
    </row>
    <row r="512" spans="1:12" ht="12">
      <c r="A512" s="70"/>
      <c r="L512" s="24"/>
    </row>
    <row r="513" spans="1:12" ht="12">
      <c r="A513" s="70"/>
      <c r="L513" s="24"/>
    </row>
    <row r="514" spans="1:12" ht="12">
      <c r="A514" s="70"/>
      <c r="L514" s="24"/>
    </row>
    <row r="515" spans="1:12" ht="12">
      <c r="A515" s="70"/>
      <c r="L515" s="24"/>
    </row>
    <row r="516" spans="1:12" ht="12">
      <c r="A516" s="70"/>
      <c r="L516" s="24"/>
    </row>
    <row r="517" spans="1:12" ht="12">
      <c r="A517" s="70"/>
      <c r="L517" s="24"/>
    </row>
    <row r="518" spans="1:12" ht="12">
      <c r="A518" s="70"/>
      <c r="L518" s="24"/>
    </row>
    <row r="519" spans="1:12" ht="12">
      <c r="A519" s="70"/>
      <c r="L519" s="24"/>
    </row>
    <row r="520" spans="1:12" ht="12">
      <c r="A520" s="70"/>
      <c r="L520" s="24"/>
    </row>
    <row r="521" ht="12">
      <c r="L521" s="24"/>
    </row>
    <row r="522" ht="12">
      <c r="L522" s="24"/>
    </row>
    <row r="523" ht="12">
      <c r="L523" s="24"/>
    </row>
    <row r="524" ht="12">
      <c r="L524" s="24"/>
    </row>
    <row r="525" ht="12">
      <c r="L525" s="24"/>
    </row>
    <row r="526" ht="12">
      <c r="L526" s="24"/>
    </row>
    <row r="527" ht="12">
      <c r="L527" s="24"/>
    </row>
    <row r="528" ht="12">
      <c r="L528" s="24"/>
    </row>
    <row r="529" ht="12">
      <c r="L529" s="24"/>
    </row>
    <row r="530" ht="12">
      <c r="L530" s="24"/>
    </row>
    <row r="531" ht="12">
      <c r="L531" s="24"/>
    </row>
    <row r="532" ht="12">
      <c r="L532" s="24"/>
    </row>
    <row r="533" ht="12">
      <c r="L533" s="24"/>
    </row>
    <row r="534" ht="12">
      <c r="L534" s="24"/>
    </row>
    <row r="535" ht="12">
      <c r="L535" s="24"/>
    </row>
    <row r="536" ht="12">
      <c r="L536" s="24"/>
    </row>
    <row r="537" ht="12">
      <c r="L537" s="24"/>
    </row>
    <row r="538" ht="12">
      <c r="L538" s="24"/>
    </row>
    <row r="539" ht="12">
      <c r="L539" s="24"/>
    </row>
    <row r="540" ht="12">
      <c r="L540" s="24"/>
    </row>
    <row r="541" ht="12">
      <c r="L541" s="24"/>
    </row>
    <row r="542" ht="12">
      <c r="L542" s="24"/>
    </row>
    <row r="543" ht="12">
      <c r="L543" s="24"/>
    </row>
    <row r="544" ht="12">
      <c r="L544" s="24"/>
    </row>
    <row r="545" ht="12">
      <c r="L545" s="24"/>
    </row>
    <row r="546" ht="12">
      <c r="L546" s="24"/>
    </row>
    <row r="547" ht="12">
      <c r="L547" s="24"/>
    </row>
    <row r="548" ht="12">
      <c r="L548" s="24"/>
    </row>
    <row r="549" ht="12">
      <c r="L549" s="24"/>
    </row>
    <row r="550" ht="12">
      <c r="L550" s="24"/>
    </row>
    <row r="551" ht="12">
      <c r="L551" s="24"/>
    </row>
    <row r="552" ht="12">
      <c r="L552" s="24"/>
    </row>
    <row r="553" ht="12">
      <c r="L553" s="24"/>
    </row>
    <row r="554" ht="12">
      <c r="L554" s="24"/>
    </row>
    <row r="555" ht="12">
      <c r="L555" s="24"/>
    </row>
    <row r="556" ht="12">
      <c r="L556" s="24"/>
    </row>
    <row r="557" ht="12">
      <c r="L557" s="24"/>
    </row>
    <row r="558" ht="12">
      <c r="L558" s="24"/>
    </row>
    <row r="559" ht="12">
      <c r="L559" s="24"/>
    </row>
    <row r="560" ht="12">
      <c r="L560" s="24"/>
    </row>
    <row r="561" ht="12">
      <c r="L561" s="24"/>
    </row>
    <row r="562" ht="12">
      <c r="L562" s="24"/>
    </row>
    <row r="563" ht="12">
      <c r="L563" s="24"/>
    </row>
    <row r="564" ht="12">
      <c r="L564" s="24"/>
    </row>
    <row r="565" ht="12">
      <c r="L565" s="24"/>
    </row>
    <row r="566" ht="12">
      <c r="L566" s="24"/>
    </row>
    <row r="567" ht="12">
      <c r="L567" s="24"/>
    </row>
    <row r="568" ht="12">
      <c r="L568" s="24"/>
    </row>
    <row r="569" ht="12">
      <c r="L569" s="24"/>
    </row>
    <row r="570" ht="12">
      <c r="L570" s="24"/>
    </row>
    <row r="571" ht="12">
      <c r="L571" s="24"/>
    </row>
    <row r="572" ht="12">
      <c r="L572" s="24"/>
    </row>
    <row r="573" ht="12">
      <c r="L573" s="24"/>
    </row>
    <row r="574" ht="12">
      <c r="L574" s="24"/>
    </row>
    <row r="575" ht="12">
      <c r="L575" s="24"/>
    </row>
    <row r="576" ht="12">
      <c r="L576" s="24"/>
    </row>
    <row r="577" ht="12">
      <c r="L577" s="24"/>
    </row>
    <row r="578" ht="12">
      <c r="L578" s="24"/>
    </row>
    <row r="579" ht="12">
      <c r="L579" s="24"/>
    </row>
    <row r="580" ht="12">
      <c r="L580" s="24"/>
    </row>
    <row r="581" ht="12">
      <c r="L581" s="24"/>
    </row>
    <row r="582" ht="12">
      <c r="L582" s="24"/>
    </row>
    <row r="583" ht="12">
      <c r="L583" s="24"/>
    </row>
    <row r="584" ht="12">
      <c r="L584" s="24"/>
    </row>
    <row r="585" ht="12">
      <c r="L585" s="24"/>
    </row>
    <row r="586" ht="12">
      <c r="L586" s="24"/>
    </row>
    <row r="587" ht="12">
      <c r="L587" s="24"/>
    </row>
    <row r="588" ht="12">
      <c r="L588" s="24"/>
    </row>
    <row r="589" ht="12">
      <c r="L589" s="24"/>
    </row>
    <row r="590" ht="12">
      <c r="L590" s="24"/>
    </row>
    <row r="591" ht="12">
      <c r="L591" s="24"/>
    </row>
    <row r="592" ht="12">
      <c r="L592" s="24"/>
    </row>
    <row r="593" ht="12">
      <c r="L593" s="24"/>
    </row>
    <row r="594" ht="12">
      <c r="L594" s="24"/>
    </row>
    <row r="595" ht="12">
      <c r="L595" s="24"/>
    </row>
    <row r="596" ht="12">
      <c r="L596" s="24"/>
    </row>
    <row r="597" ht="12">
      <c r="L597" s="24"/>
    </row>
    <row r="598" ht="12">
      <c r="L598" s="24"/>
    </row>
    <row r="599" ht="12">
      <c r="L599" s="24"/>
    </row>
    <row r="600" ht="12">
      <c r="L600" s="24"/>
    </row>
    <row r="601" ht="12">
      <c r="L601" s="24"/>
    </row>
    <row r="602" ht="12">
      <c r="L602" s="24"/>
    </row>
    <row r="603" ht="12">
      <c r="L603" s="24"/>
    </row>
    <row r="604" ht="12">
      <c r="L604" s="24"/>
    </row>
    <row r="605" ht="12">
      <c r="L605" s="24"/>
    </row>
    <row r="606" ht="12">
      <c r="L606" s="24"/>
    </row>
    <row r="607" ht="12">
      <c r="L607" s="24"/>
    </row>
    <row r="608" ht="12">
      <c r="L608" s="24"/>
    </row>
    <row r="609" ht="12">
      <c r="L609" s="24"/>
    </row>
    <row r="610" ht="12">
      <c r="L610" s="24"/>
    </row>
    <row r="611" ht="12">
      <c r="L611" s="24"/>
    </row>
    <row r="612" ht="12">
      <c r="L612" s="24"/>
    </row>
    <row r="613" ht="12">
      <c r="L613" s="24"/>
    </row>
    <row r="614" ht="12">
      <c r="L614" s="24"/>
    </row>
    <row r="615" ht="12">
      <c r="L615" s="24"/>
    </row>
    <row r="616" ht="12">
      <c r="L616" s="24"/>
    </row>
    <row r="617" ht="12">
      <c r="L617" s="24"/>
    </row>
    <row r="618" ht="12">
      <c r="L618" s="24"/>
    </row>
    <row r="619" ht="12">
      <c r="L619" s="24"/>
    </row>
    <row r="620" ht="12">
      <c r="L620" s="24"/>
    </row>
    <row r="621" ht="12">
      <c r="L621" s="24"/>
    </row>
    <row r="622" ht="12">
      <c r="L622" s="24"/>
    </row>
    <row r="623" ht="12">
      <c r="L623" s="24"/>
    </row>
    <row r="624" ht="12">
      <c r="L624" s="24"/>
    </row>
    <row r="625" ht="12">
      <c r="L625" s="24"/>
    </row>
    <row r="626" ht="12">
      <c r="L626" s="24"/>
    </row>
    <row r="627" ht="12">
      <c r="L627" s="24"/>
    </row>
    <row r="628" ht="12">
      <c r="L628" s="24"/>
    </row>
    <row r="629" ht="12">
      <c r="L629" s="24"/>
    </row>
    <row r="630" ht="12">
      <c r="L630" s="24"/>
    </row>
    <row r="631" ht="12">
      <c r="L631" s="24"/>
    </row>
    <row r="632" ht="12">
      <c r="L632" s="24"/>
    </row>
    <row r="633" ht="12">
      <c r="L633" s="24"/>
    </row>
    <row r="634" ht="12">
      <c r="L634" s="24"/>
    </row>
    <row r="635" ht="12">
      <c r="L635" s="24"/>
    </row>
    <row r="636" ht="12">
      <c r="L636" s="24"/>
    </row>
    <row r="637" ht="12">
      <c r="L637" s="24"/>
    </row>
    <row r="638" ht="12">
      <c r="L638" s="24"/>
    </row>
    <row r="639" ht="12">
      <c r="L639" s="24"/>
    </row>
    <row r="640" ht="12">
      <c r="L640" s="24"/>
    </row>
    <row r="641" ht="12">
      <c r="L641" s="24"/>
    </row>
    <row r="642" ht="12">
      <c r="L642" s="24"/>
    </row>
    <row r="643" ht="12">
      <c r="L643" s="24"/>
    </row>
    <row r="644" ht="12">
      <c r="L644" s="24"/>
    </row>
    <row r="645" ht="12">
      <c r="L645" s="24"/>
    </row>
    <row r="646" ht="12">
      <c r="L646" s="24"/>
    </row>
    <row r="647" ht="12">
      <c r="L647" s="24"/>
    </row>
    <row r="648" ht="12">
      <c r="L648" s="24"/>
    </row>
    <row r="649" ht="12">
      <c r="L649" s="24"/>
    </row>
    <row r="650" ht="12">
      <c r="L650" s="24"/>
    </row>
    <row r="651" ht="12">
      <c r="L651" s="24"/>
    </row>
    <row r="652" ht="12">
      <c r="L652" s="24"/>
    </row>
    <row r="653" ht="12">
      <c r="L653" s="24"/>
    </row>
    <row r="654" ht="12">
      <c r="L654" s="24"/>
    </row>
    <row r="655" ht="12">
      <c r="L655" s="24"/>
    </row>
    <row r="656" ht="12">
      <c r="L656" s="24"/>
    </row>
    <row r="657" ht="12">
      <c r="L657" s="24"/>
    </row>
    <row r="658" ht="12">
      <c r="L658" s="24"/>
    </row>
    <row r="659" ht="12">
      <c r="L659" s="24"/>
    </row>
    <row r="660" ht="12">
      <c r="L660" s="24"/>
    </row>
    <row r="661" ht="12">
      <c r="L661" s="24"/>
    </row>
    <row r="662" ht="12">
      <c r="L662" s="24"/>
    </row>
    <row r="663" ht="12">
      <c r="L663" s="24"/>
    </row>
    <row r="664" ht="12">
      <c r="L664" s="24"/>
    </row>
    <row r="665" ht="12">
      <c r="L665" s="24"/>
    </row>
    <row r="666" ht="12">
      <c r="L666" s="24"/>
    </row>
    <row r="667" ht="12">
      <c r="L667" s="24"/>
    </row>
    <row r="668" ht="12">
      <c r="L668" s="24"/>
    </row>
    <row r="669" ht="12">
      <c r="L669" s="24"/>
    </row>
    <row r="670" ht="12">
      <c r="L670" s="24"/>
    </row>
    <row r="671" ht="12">
      <c r="L671" s="24"/>
    </row>
    <row r="672" ht="12">
      <c r="L672" s="24"/>
    </row>
    <row r="673" ht="12">
      <c r="L673" s="24"/>
    </row>
    <row r="674" ht="12">
      <c r="L674" s="24"/>
    </row>
    <row r="675" ht="12">
      <c r="L675" s="24"/>
    </row>
    <row r="676" ht="12">
      <c r="L676" s="24"/>
    </row>
    <row r="677" ht="12">
      <c r="L677" s="24"/>
    </row>
    <row r="678" ht="12">
      <c r="L678" s="24"/>
    </row>
    <row r="679" ht="12">
      <c r="L679" s="24"/>
    </row>
    <row r="680" ht="12">
      <c r="L680" s="24"/>
    </row>
    <row r="681" ht="12">
      <c r="L681" s="24"/>
    </row>
    <row r="682" ht="12">
      <c r="L682" s="24"/>
    </row>
    <row r="683" ht="12">
      <c r="L683" s="24"/>
    </row>
    <row r="684" ht="12">
      <c r="L684" s="24"/>
    </row>
    <row r="685" ht="12">
      <c r="L685" s="24"/>
    </row>
    <row r="686" ht="12">
      <c r="L686" s="24"/>
    </row>
    <row r="687" ht="12">
      <c r="L687" s="24"/>
    </row>
    <row r="688" ht="12">
      <c r="L688" s="24"/>
    </row>
    <row r="689" ht="12">
      <c r="L689" s="24"/>
    </row>
    <row r="690" ht="12">
      <c r="L690" s="24"/>
    </row>
    <row r="691" ht="12">
      <c r="L691" s="24"/>
    </row>
    <row r="692" ht="12">
      <c r="L692" s="24"/>
    </row>
    <row r="693" ht="12">
      <c r="L693" s="24"/>
    </row>
    <row r="694" ht="12">
      <c r="L694" s="24"/>
    </row>
    <row r="695" ht="12">
      <c r="L695" s="24"/>
    </row>
    <row r="696" ht="12">
      <c r="L696" s="24"/>
    </row>
    <row r="697" ht="12">
      <c r="L697" s="24"/>
    </row>
    <row r="698" ht="12">
      <c r="L698" s="24"/>
    </row>
    <row r="699" ht="12">
      <c r="L699" s="24"/>
    </row>
    <row r="700" ht="12">
      <c r="L700" s="24"/>
    </row>
    <row r="701" ht="12">
      <c r="L701" s="24"/>
    </row>
    <row r="702" ht="12">
      <c r="L702" s="24"/>
    </row>
    <row r="703" ht="12">
      <c r="L703" s="24"/>
    </row>
    <row r="704" ht="12">
      <c r="L704" s="24"/>
    </row>
    <row r="705" ht="12">
      <c r="L705" s="24"/>
    </row>
    <row r="706" ht="12">
      <c r="L706" s="24"/>
    </row>
    <row r="707" ht="12">
      <c r="L707" s="24"/>
    </row>
    <row r="708" ht="12">
      <c r="L708" s="24"/>
    </row>
    <row r="709" ht="12">
      <c r="L709" s="24"/>
    </row>
    <row r="710" ht="12">
      <c r="L710" s="24"/>
    </row>
    <row r="711" ht="12">
      <c r="L711" s="24"/>
    </row>
    <row r="712" ht="12">
      <c r="L712" s="24"/>
    </row>
    <row r="713" ht="12">
      <c r="L713" s="24"/>
    </row>
    <row r="714" ht="12">
      <c r="L714" s="24"/>
    </row>
    <row r="715" ht="12">
      <c r="L715" s="24"/>
    </row>
    <row r="716" ht="12">
      <c r="L716" s="24"/>
    </row>
    <row r="717" ht="12">
      <c r="L717" s="24"/>
    </row>
    <row r="718" ht="12">
      <c r="L718" s="24"/>
    </row>
    <row r="719" ht="12">
      <c r="L719" s="24"/>
    </row>
    <row r="720" ht="12">
      <c r="L720" s="24"/>
    </row>
    <row r="721" ht="12">
      <c r="L721" s="24"/>
    </row>
    <row r="722" ht="12">
      <c r="L722" s="24"/>
    </row>
    <row r="723" ht="12">
      <c r="L723" s="24"/>
    </row>
    <row r="724" ht="12">
      <c r="L724" s="24"/>
    </row>
    <row r="725" ht="12">
      <c r="L725" s="24"/>
    </row>
    <row r="726" ht="12">
      <c r="L726" s="24"/>
    </row>
    <row r="727" ht="12">
      <c r="L727" s="24"/>
    </row>
    <row r="728" ht="12">
      <c r="L728" s="24"/>
    </row>
    <row r="729" ht="12">
      <c r="L729" s="24"/>
    </row>
    <row r="730" ht="12">
      <c r="L730" s="24"/>
    </row>
    <row r="731" ht="12">
      <c r="L731" s="24"/>
    </row>
    <row r="732" ht="12">
      <c r="L732" s="24"/>
    </row>
    <row r="733" ht="12">
      <c r="L733" s="24"/>
    </row>
    <row r="734" ht="12">
      <c r="L734" s="24"/>
    </row>
    <row r="735" ht="12">
      <c r="L735" s="24"/>
    </row>
    <row r="736" ht="12">
      <c r="L736" s="24"/>
    </row>
    <row r="737" ht="12">
      <c r="L737" s="24"/>
    </row>
    <row r="738" ht="12">
      <c r="L738" s="24"/>
    </row>
    <row r="739" ht="12">
      <c r="L739" s="24"/>
    </row>
    <row r="740" ht="12">
      <c r="L740" s="24"/>
    </row>
    <row r="741" ht="12">
      <c r="L741" s="24"/>
    </row>
    <row r="742" ht="12">
      <c r="L742" s="24"/>
    </row>
    <row r="743" ht="12">
      <c r="L743" s="24"/>
    </row>
    <row r="744" ht="12">
      <c r="L744" s="24"/>
    </row>
    <row r="745" ht="12">
      <c r="L745" s="24"/>
    </row>
    <row r="746" ht="12">
      <c r="L746" s="24"/>
    </row>
    <row r="747" ht="12">
      <c r="L747" s="24"/>
    </row>
    <row r="748" ht="12">
      <c r="L748" s="24"/>
    </row>
    <row r="749" ht="12">
      <c r="L749" s="24"/>
    </row>
    <row r="750" ht="12">
      <c r="L750" s="24"/>
    </row>
    <row r="751" ht="12">
      <c r="L751" s="24"/>
    </row>
    <row r="752" ht="12">
      <c r="L752" s="24"/>
    </row>
    <row r="753" ht="12">
      <c r="L753" s="24"/>
    </row>
    <row r="754" ht="12">
      <c r="L754" s="24"/>
    </row>
    <row r="755" ht="12">
      <c r="L755" s="24"/>
    </row>
    <row r="756" ht="12">
      <c r="L756" s="24"/>
    </row>
    <row r="757" ht="12">
      <c r="L757" s="24"/>
    </row>
    <row r="758" ht="12">
      <c r="L758" s="24"/>
    </row>
    <row r="759" ht="12">
      <c r="L759" s="24"/>
    </row>
    <row r="760" ht="12">
      <c r="L760" s="24"/>
    </row>
    <row r="761" ht="12">
      <c r="L761" s="24"/>
    </row>
    <row r="762" ht="12">
      <c r="L762" s="24"/>
    </row>
    <row r="763" ht="12">
      <c r="L763" s="24"/>
    </row>
    <row r="764" ht="12">
      <c r="L764" s="24"/>
    </row>
    <row r="765" ht="12">
      <c r="L765" s="24"/>
    </row>
    <row r="766" ht="12">
      <c r="L766" s="24"/>
    </row>
    <row r="767" ht="12">
      <c r="L767" s="24"/>
    </row>
    <row r="768" ht="12">
      <c r="L768" s="24"/>
    </row>
    <row r="769" ht="12">
      <c r="L769" s="24"/>
    </row>
    <row r="770" ht="12">
      <c r="L770" s="24"/>
    </row>
    <row r="771" ht="12">
      <c r="L771" s="24"/>
    </row>
    <row r="772" ht="12">
      <c r="L772" s="24"/>
    </row>
    <row r="773" ht="12">
      <c r="L773" s="24"/>
    </row>
    <row r="774" ht="12">
      <c r="L774" s="24"/>
    </row>
    <row r="775" ht="12">
      <c r="L775" s="24"/>
    </row>
    <row r="776" ht="12">
      <c r="L776" s="24"/>
    </row>
    <row r="777" ht="12">
      <c r="L777" s="24"/>
    </row>
    <row r="778" ht="12">
      <c r="L778" s="24"/>
    </row>
    <row r="779" ht="12">
      <c r="L779" s="24"/>
    </row>
    <row r="780" ht="12">
      <c r="L780" s="24"/>
    </row>
    <row r="781" ht="12">
      <c r="L781" s="24"/>
    </row>
    <row r="782" ht="12">
      <c r="L782" s="24"/>
    </row>
    <row r="783" ht="12">
      <c r="L783" s="24"/>
    </row>
    <row r="784" ht="12">
      <c r="L784" s="24"/>
    </row>
    <row r="785" ht="12">
      <c r="L785" s="24"/>
    </row>
    <row r="786" ht="12">
      <c r="L786" s="24"/>
    </row>
    <row r="787" ht="12">
      <c r="L787" s="24"/>
    </row>
    <row r="788" ht="12">
      <c r="L788" s="24"/>
    </row>
    <row r="789" ht="12">
      <c r="L789" s="24"/>
    </row>
    <row r="790" ht="12">
      <c r="L790" s="24"/>
    </row>
    <row r="791" ht="12">
      <c r="L791" s="24"/>
    </row>
    <row r="792" ht="12">
      <c r="L792" s="24"/>
    </row>
    <row r="793" ht="12">
      <c r="L793" s="24"/>
    </row>
    <row r="794" ht="12">
      <c r="L794" s="24"/>
    </row>
    <row r="795" ht="12">
      <c r="L795" s="24"/>
    </row>
    <row r="796" ht="12">
      <c r="L796" s="24"/>
    </row>
    <row r="797" ht="12">
      <c r="L797" s="24"/>
    </row>
    <row r="798" ht="12">
      <c r="L798" s="24"/>
    </row>
    <row r="799" ht="12">
      <c r="L799" s="24"/>
    </row>
    <row r="800" ht="12">
      <c r="L800" s="24"/>
    </row>
    <row r="801" ht="12">
      <c r="L801" s="24"/>
    </row>
    <row r="802" ht="12">
      <c r="L802" s="24"/>
    </row>
    <row r="803" ht="12">
      <c r="L803" s="24"/>
    </row>
    <row r="804" ht="12">
      <c r="L804" s="24"/>
    </row>
    <row r="805" ht="12">
      <c r="L805" s="24"/>
    </row>
    <row r="806" ht="12">
      <c r="L806" s="24"/>
    </row>
    <row r="807" ht="12">
      <c r="L807" s="24"/>
    </row>
    <row r="808" ht="12">
      <c r="L808" s="24"/>
    </row>
    <row r="809" ht="12">
      <c r="L809" s="24"/>
    </row>
    <row r="810" ht="12">
      <c r="L810" s="24"/>
    </row>
    <row r="811" ht="12">
      <c r="L811" s="24"/>
    </row>
    <row r="812" ht="12">
      <c r="L812" s="24"/>
    </row>
    <row r="813" ht="12">
      <c r="L813" s="24"/>
    </row>
    <row r="814" ht="12">
      <c r="L814" s="24"/>
    </row>
    <row r="815" ht="12">
      <c r="L815" s="24"/>
    </row>
    <row r="816" ht="12">
      <c r="L816" s="24"/>
    </row>
    <row r="817" ht="12">
      <c r="L817" s="24"/>
    </row>
    <row r="818" ht="12">
      <c r="L818" s="24"/>
    </row>
    <row r="819" ht="12">
      <c r="L819" s="24"/>
    </row>
    <row r="820" ht="12">
      <c r="L820" s="24"/>
    </row>
    <row r="821" ht="12">
      <c r="L821" s="24"/>
    </row>
    <row r="822" ht="12">
      <c r="L822" s="24"/>
    </row>
    <row r="823" ht="12">
      <c r="L823" s="24"/>
    </row>
    <row r="824" ht="12">
      <c r="L824" s="24"/>
    </row>
    <row r="825" ht="12">
      <c r="L825" s="24"/>
    </row>
    <row r="826" ht="12">
      <c r="L826" s="24"/>
    </row>
    <row r="827" ht="12">
      <c r="L827" s="24"/>
    </row>
    <row r="828" ht="12">
      <c r="L828" s="24"/>
    </row>
    <row r="829" ht="12">
      <c r="L829" s="24"/>
    </row>
    <row r="830" ht="12">
      <c r="L830" s="24"/>
    </row>
    <row r="831" ht="12">
      <c r="L831" s="24"/>
    </row>
    <row r="832" ht="12">
      <c r="L832" s="24"/>
    </row>
    <row r="833" ht="12">
      <c r="L833" s="24"/>
    </row>
    <row r="834" ht="12">
      <c r="L834" s="24"/>
    </row>
    <row r="835" ht="12">
      <c r="L835" s="24"/>
    </row>
    <row r="836" ht="12">
      <c r="L836" s="24"/>
    </row>
    <row r="837" ht="12">
      <c r="L837" s="24"/>
    </row>
    <row r="838" ht="12">
      <c r="L838" s="24"/>
    </row>
    <row r="839" ht="12">
      <c r="L839" s="24"/>
    </row>
    <row r="840" ht="12">
      <c r="L840" s="24"/>
    </row>
    <row r="841" ht="12">
      <c r="L841" s="24"/>
    </row>
    <row r="842" ht="12">
      <c r="L842" s="24"/>
    </row>
    <row r="843" ht="12">
      <c r="L843" s="24"/>
    </row>
    <row r="844" ht="12">
      <c r="L844" s="24"/>
    </row>
    <row r="845" ht="12">
      <c r="L845" s="24"/>
    </row>
    <row r="846" ht="12">
      <c r="L846" s="24"/>
    </row>
    <row r="847" ht="12">
      <c r="L847" s="24"/>
    </row>
    <row r="848" ht="12">
      <c r="L848" s="24"/>
    </row>
    <row r="849" ht="12">
      <c r="L849" s="24"/>
    </row>
    <row r="850" ht="12">
      <c r="L850" s="24"/>
    </row>
    <row r="851" ht="12">
      <c r="L851" s="24"/>
    </row>
    <row r="852" ht="12">
      <c r="L852" s="24"/>
    </row>
    <row r="853" ht="12">
      <c r="L853" s="24"/>
    </row>
    <row r="854" ht="12">
      <c r="L854" s="24"/>
    </row>
    <row r="855" ht="12">
      <c r="L855" s="24"/>
    </row>
    <row r="856" ht="12">
      <c r="L856" s="24"/>
    </row>
    <row r="857" ht="12">
      <c r="L857" s="24"/>
    </row>
    <row r="858" ht="12">
      <c r="L858" s="24"/>
    </row>
    <row r="859" ht="12">
      <c r="L859" s="24"/>
    </row>
    <row r="860" ht="12">
      <c r="L860" s="24"/>
    </row>
    <row r="861" ht="12">
      <c r="L861" s="24"/>
    </row>
    <row r="862" ht="12">
      <c r="L862" s="24"/>
    </row>
    <row r="863" ht="12">
      <c r="L863" s="24"/>
    </row>
    <row r="864" ht="12">
      <c r="L864" s="24"/>
    </row>
    <row r="865" ht="12">
      <c r="L865" s="24"/>
    </row>
    <row r="866" ht="12">
      <c r="L866" s="24"/>
    </row>
    <row r="867" ht="12">
      <c r="L867" s="24"/>
    </row>
    <row r="868" ht="12">
      <c r="L868" s="24"/>
    </row>
    <row r="869" ht="12">
      <c r="L869" s="24"/>
    </row>
    <row r="870" ht="12">
      <c r="L870" s="24"/>
    </row>
    <row r="871" ht="12">
      <c r="L871" s="24"/>
    </row>
    <row r="872" ht="12">
      <c r="L872" s="24"/>
    </row>
    <row r="873" ht="12">
      <c r="L873" s="24"/>
    </row>
    <row r="874" ht="12">
      <c r="L874" s="24"/>
    </row>
    <row r="875" ht="12">
      <c r="L875" s="24"/>
    </row>
    <row r="876" ht="12">
      <c r="L876" s="24"/>
    </row>
    <row r="877" ht="12">
      <c r="L877" s="24"/>
    </row>
    <row r="878" ht="12">
      <c r="L878" s="24"/>
    </row>
    <row r="879" ht="12">
      <c r="L879" s="24"/>
    </row>
    <row r="880" ht="12">
      <c r="L880" s="24"/>
    </row>
    <row r="881" ht="12">
      <c r="L881" s="24"/>
    </row>
    <row r="882" ht="12">
      <c r="L882" s="24"/>
    </row>
    <row r="883" ht="12">
      <c r="L883" s="24"/>
    </row>
    <row r="884" ht="12">
      <c r="L884" s="24"/>
    </row>
    <row r="885" ht="12">
      <c r="L885" s="24"/>
    </row>
    <row r="886" ht="12">
      <c r="L886" s="24"/>
    </row>
    <row r="887" ht="12">
      <c r="L887" s="24"/>
    </row>
    <row r="888" ht="12">
      <c r="L888" s="24"/>
    </row>
    <row r="889" ht="12">
      <c r="L889" s="24"/>
    </row>
    <row r="890" ht="12">
      <c r="L890" s="24"/>
    </row>
    <row r="891" ht="12">
      <c r="L891" s="24"/>
    </row>
    <row r="892" ht="12">
      <c r="L892" s="24"/>
    </row>
    <row r="893" ht="12">
      <c r="L893" s="24"/>
    </row>
    <row r="894" ht="12">
      <c r="L894" s="24"/>
    </row>
    <row r="895" ht="12">
      <c r="L895" s="24"/>
    </row>
    <row r="896" ht="12">
      <c r="L896" s="24"/>
    </row>
    <row r="897" ht="12">
      <c r="L897" s="24"/>
    </row>
    <row r="898" ht="12">
      <c r="L898" s="24"/>
    </row>
    <row r="899" ht="12">
      <c r="L899" s="24"/>
    </row>
    <row r="900" ht="12">
      <c r="L900" s="24"/>
    </row>
    <row r="901" ht="12">
      <c r="L901" s="24"/>
    </row>
    <row r="902" ht="12">
      <c r="L902" s="24"/>
    </row>
    <row r="903" ht="12">
      <c r="L903" s="24"/>
    </row>
    <row r="904" ht="12">
      <c r="L904" s="24"/>
    </row>
    <row r="905" ht="12">
      <c r="L905" s="24"/>
    </row>
    <row r="906" ht="12">
      <c r="L906" s="24"/>
    </row>
    <row r="907" ht="12">
      <c r="L907" s="24"/>
    </row>
    <row r="908" ht="12">
      <c r="L908" s="24"/>
    </row>
    <row r="909" ht="12">
      <c r="L909" s="24"/>
    </row>
    <row r="910" ht="12">
      <c r="L910" s="24"/>
    </row>
    <row r="911" ht="12">
      <c r="L911" s="24"/>
    </row>
    <row r="912" ht="12">
      <c r="L912" s="24"/>
    </row>
    <row r="913" ht="12">
      <c r="L913" s="24"/>
    </row>
    <row r="914" ht="12">
      <c r="L914" s="24"/>
    </row>
    <row r="915" ht="12">
      <c r="L915" s="24"/>
    </row>
    <row r="916" ht="12">
      <c r="L916" s="24"/>
    </row>
    <row r="917" ht="12">
      <c r="L917" s="24"/>
    </row>
    <row r="918" ht="12">
      <c r="L918" s="24"/>
    </row>
    <row r="919" ht="12">
      <c r="L919" s="24"/>
    </row>
    <row r="920" ht="12">
      <c r="L920" s="24"/>
    </row>
    <row r="921" ht="12">
      <c r="L921" s="24"/>
    </row>
    <row r="922" ht="12">
      <c r="L922" s="24"/>
    </row>
    <row r="923" ht="12">
      <c r="L923" s="24"/>
    </row>
    <row r="924" ht="12">
      <c r="L924" s="24"/>
    </row>
    <row r="925" ht="12">
      <c r="L925" s="24"/>
    </row>
    <row r="926" ht="12">
      <c r="L926" s="24"/>
    </row>
    <row r="927" ht="12">
      <c r="L927" s="24"/>
    </row>
    <row r="928" ht="12">
      <c r="L928" s="24"/>
    </row>
    <row r="929" ht="12">
      <c r="L929" s="24"/>
    </row>
    <row r="930" ht="12">
      <c r="L930" s="24"/>
    </row>
    <row r="931" ht="12">
      <c r="L931" s="24"/>
    </row>
    <row r="932" ht="12">
      <c r="L932" s="24"/>
    </row>
    <row r="933" ht="12">
      <c r="L933" s="24"/>
    </row>
    <row r="934" ht="12">
      <c r="L934" s="24"/>
    </row>
    <row r="935" ht="12">
      <c r="L935" s="24"/>
    </row>
    <row r="936" ht="12">
      <c r="L936" s="24"/>
    </row>
    <row r="937" ht="12">
      <c r="L937" s="24"/>
    </row>
    <row r="938" ht="12">
      <c r="L938" s="24"/>
    </row>
    <row r="939" ht="12">
      <c r="L939" s="24"/>
    </row>
    <row r="940" ht="12">
      <c r="L940" s="24"/>
    </row>
    <row r="941" ht="12">
      <c r="L941" s="24"/>
    </row>
    <row r="942" ht="12">
      <c r="L942" s="24"/>
    </row>
    <row r="943" ht="12">
      <c r="L943" s="24"/>
    </row>
    <row r="944" ht="12">
      <c r="L944" s="24"/>
    </row>
    <row r="945" ht="12">
      <c r="L945" s="24"/>
    </row>
    <row r="946" ht="12">
      <c r="L946" s="24"/>
    </row>
    <row r="947" ht="12">
      <c r="L947" s="24"/>
    </row>
    <row r="948" ht="12">
      <c r="L948" s="24"/>
    </row>
    <row r="949" ht="12">
      <c r="L949" s="24"/>
    </row>
    <row r="950" ht="12">
      <c r="L950" s="24"/>
    </row>
    <row r="951" ht="12">
      <c r="L951" s="24"/>
    </row>
    <row r="952" ht="12">
      <c r="L952" s="24"/>
    </row>
    <row r="953" ht="12">
      <c r="L953" s="24"/>
    </row>
    <row r="954" ht="12">
      <c r="L954" s="24"/>
    </row>
    <row r="955" ht="12">
      <c r="L955" s="24"/>
    </row>
    <row r="956" ht="12">
      <c r="L956" s="24"/>
    </row>
    <row r="957" ht="12">
      <c r="L957" s="24"/>
    </row>
    <row r="958" ht="12">
      <c r="L958" s="24"/>
    </row>
    <row r="959" ht="12">
      <c r="L959" s="24"/>
    </row>
    <row r="960" ht="12">
      <c r="L960" s="24"/>
    </row>
    <row r="961" ht="12">
      <c r="L961" s="24"/>
    </row>
    <row r="962" ht="12">
      <c r="L962" s="24"/>
    </row>
    <row r="963" ht="12">
      <c r="L963" s="24"/>
    </row>
    <row r="964" ht="12">
      <c r="L964" s="24"/>
    </row>
  </sheetData>
  <mergeCells count="20">
    <mergeCell ref="L2:L3"/>
    <mergeCell ref="M2:M3"/>
    <mergeCell ref="A1:A3"/>
    <mergeCell ref="B1:B3"/>
    <mergeCell ref="C1:C3"/>
    <mergeCell ref="E2:E3"/>
    <mergeCell ref="D1:J1"/>
    <mergeCell ref="J2:J3"/>
    <mergeCell ref="I2:I3"/>
    <mergeCell ref="D2:D3"/>
    <mergeCell ref="S1:S3"/>
    <mergeCell ref="R1:R3"/>
    <mergeCell ref="Q1:Q3"/>
    <mergeCell ref="F2:F3"/>
    <mergeCell ref="G2:G3"/>
    <mergeCell ref="K1:K3"/>
    <mergeCell ref="H2:H3"/>
    <mergeCell ref="N1:N3"/>
    <mergeCell ref="L1:M1"/>
    <mergeCell ref="P1:P3"/>
  </mergeCells>
  <printOptions horizontalCentered="1"/>
  <pageMargins left="0.4724409448818898" right="0.4724409448818898" top="0.984251968503937" bottom="0.7874015748031497" header="0.7480314960629921" footer="0.35433070866141736"/>
  <pageSetup horizontalDpi="600" verticalDpi="600" orientation="landscape" paperSize="9" r:id="rId1"/>
  <headerFooter alignWithMargins="0">
    <oddHeader>&amp;LArengukava 2007-2013&amp;RLisa  Tartu Linnavolikogu ...2009. a määrusele nr ...</oddHeader>
  </headerFooter>
  <ignoredErrors>
    <ignoredError sqref="A11:A14 A16:A19 A21:A22 A36 A49 A63:A70 A72:A76 A78:A82 A84:A91 A93:A99 A103:A114 A116:A129 A133 A135:A138 A140:A151 A166:A168 A170:A176 A178:A184 A186:A188 A190:A194 A196:A199 A201:A212 A214:A221 A223:A232 A234:A240 A244:A246 A251:A255 A257:A263 A265:A266 A271:A272 A276:A279 A281:A292 A294:A301 A308:A313 A315:A316 A319:A320" twoDigitTextYear="1"/>
    <ignoredError sqref="A100 A152 A155:A161 A241 A273 H15:I15 K274 G243" numberStoredAsText="1" twoDigitTextYear="1"/>
    <ignoredError sqref="A153:A154 A162:A165 A305 A321" numberStoredAsText="1"/>
    <ignoredError sqref="G9 K10:L10 G15 K265:K266 K270:K271" formula="1"/>
    <ignoredError sqref="H15:I15 K274 G243" formula="1" formulaRange="1"/>
    <ignoredError sqref="D131:J131 D154:J154 M154 D164:J164 G274:J274 M243 F246:H246 D264:J264 M264 M321 M274 D293:J293 M293 F321:J321 F243 H243:I243 D101 H101:J10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imbi</dc:creator>
  <cp:keywords/>
  <dc:description>Täiendatud vastavalt TLVK 13.09.2007 määrusele nr 69</dc:description>
  <cp:lastModifiedBy>Imbi Lang</cp:lastModifiedBy>
  <cp:lastPrinted>2009-08-28T12:12:52Z</cp:lastPrinted>
  <dcterms:created xsi:type="dcterms:W3CDTF">2005-01-26T07:33:18Z</dcterms:created>
  <dcterms:modified xsi:type="dcterms:W3CDTF">2009-08-28T13:33:50Z</dcterms:modified>
  <cp:category/>
  <cp:version/>
  <cp:contentType/>
  <cp:contentStatus/>
</cp:coreProperties>
</file>