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dis.oona\Desktop\"/>
    </mc:Choice>
  </mc:AlternateContent>
  <xr:revisionPtr revIDLastSave="0" documentId="13_ncr:1_{08C11F6D-A12C-4CA9-99EA-F38CC65DA287}" xr6:coauthVersionLast="47" xr6:coauthVersionMax="47" xr10:uidLastSave="{00000000-0000-0000-0000-000000000000}"/>
  <bookViews>
    <workbookView xWindow="744" yWindow="72" windowWidth="29976" windowHeight="16488" xr2:uid="{E77E93BE-7FE7-43BD-8514-12E9C917F0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6" i="1" l="1"/>
  <c r="AD76" i="1"/>
  <c r="AD75" i="1"/>
  <c r="AF75" i="1"/>
  <c r="AG75" i="1"/>
  <c r="AC75" i="1"/>
  <c r="AF73" i="1"/>
  <c r="AG73" i="1"/>
  <c r="AF74" i="1"/>
  <c r="AG74" i="1"/>
  <c r="AG72" i="1"/>
  <c r="AF72" i="1"/>
  <c r="AF70" i="1"/>
  <c r="AG70" i="1"/>
  <c r="AF71" i="1"/>
  <c r="AG71" i="1"/>
  <c r="AG69" i="1"/>
  <c r="AF69" i="1"/>
  <c r="AF67" i="1"/>
  <c r="AG67" i="1"/>
  <c r="AF68" i="1"/>
  <c r="AG68" i="1"/>
  <c r="AG66" i="1"/>
  <c r="AF66" i="1"/>
  <c r="AF63" i="1"/>
  <c r="AG63" i="1"/>
  <c r="AF64" i="1"/>
  <c r="AG64" i="1"/>
  <c r="AG62" i="1"/>
  <c r="AF62" i="1"/>
  <c r="AF60" i="1"/>
  <c r="AG60" i="1"/>
  <c r="AF61" i="1"/>
  <c r="AG61" i="1"/>
  <c r="AG59" i="1"/>
  <c r="AF59" i="1"/>
  <c r="AF57" i="1"/>
  <c r="AG57" i="1"/>
  <c r="AF58" i="1"/>
  <c r="AG58" i="1"/>
  <c r="AG56" i="1"/>
  <c r="AF56" i="1"/>
  <c r="AF54" i="1"/>
  <c r="AG54" i="1"/>
  <c r="AF55" i="1"/>
  <c r="AG55" i="1"/>
  <c r="AG53" i="1"/>
  <c r="AF53" i="1"/>
  <c r="AF50" i="1"/>
  <c r="AG50" i="1"/>
  <c r="AF51" i="1"/>
  <c r="AG51" i="1"/>
  <c r="AG49" i="1"/>
  <c r="AF49" i="1"/>
  <c r="AF48" i="1"/>
  <c r="AG48" i="1"/>
  <c r="AF47" i="1"/>
  <c r="AG47" i="1"/>
  <c r="AG46" i="1"/>
  <c r="AF46" i="1"/>
  <c r="AF44" i="1"/>
  <c r="AG44" i="1"/>
  <c r="AF45" i="1"/>
  <c r="AG45" i="1"/>
  <c r="AG43" i="1"/>
  <c r="AF43" i="1"/>
  <c r="AF41" i="1"/>
  <c r="AG41" i="1"/>
  <c r="AF42" i="1"/>
  <c r="AG42" i="1"/>
  <c r="AG40" i="1"/>
  <c r="AF40" i="1"/>
  <c r="AF37" i="1"/>
  <c r="AG37" i="1"/>
  <c r="AF38" i="1"/>
  <c r="AG38" i="1"/>
  <c r="AG36" i="1"/>
  <c r="AF36" i="1"/>
  <c r="AF34" i="1"/>
  <c r="AG34" i="1"/>
  <c r="AF35" i="1"/>
  <c r="AG35" i="1"/>
  <c r="AG33" i="1"/>
  <c r="AF33" i="1"/>
  <c r="AF31" i="1"/>
  <c r="AG31" i="1"/>
  <c r="AF32" i="1"/>
  <c r="AG32" i="1"/>
  <c r="AG30" i="1"/>
  <c r="AF30" i="1"/>
  <c r="AF28" i="1"/>
  <c r="AG28" i="1"/>
  <c r="AF29" i="1"/>
  <c r="AG29" i="1"/>
  <c r="AG27" i="1"/>
  <c r="AF27" i="1"/>
  <c r="AF24" i="1"/>
  <c r="AG24" i="1"/>
  <c r="AF25" i="1"/>
  <c r="AG25" i="1"/>
  <c r="AG23" i="1"/>
  <c r="AF23" i="1"/>
  <c r="AF20" i="1"/>
  <c r="AG20" i="1"/>
  <c r="AF21" i="1"/>
  <c r="AG21" i="1"/>
  <c r="AG19" i="1"/>
  <c r="AF19" i="1"/>
  <c r="AF17" i="1"/>
  <c r="AG17" i="1"/>
  <c r="AF18" i="1"/>
  <c r="AG18" i="1"/>
  <c r="AG16" i="1"/>
  <c r="AF16" i="1"/>
  <c r="AF14" i="1"/>
  <c r="AG14" i="1"/>
  <c r="AF15" i="1"/>
  <c r="AG15" i="1"/>
  <c r="AG13" i="1"/>
  <c r="AF13" i="1"/>
  <c r="AF10" i="1"/>
  <c r="AG10" i="1"/>
  <c r="AF11" i="1"/>
  <c r="AG11" i="1"/>
  <c r="AG9" i="1"/>
  <c r="AF9" i="1"/>
  <c r="AF7" i="1"/>
  <c r="AG7" i="1"/>
  <c r="AF8" i="1"/>
  <c r="AG8" i="1"/>
  <c r="AG6" i="1"/>
  <c r="AF6" i="1"/>
  <c r="AC73" i="1"/>
  <c r="AD73" i="1"/>
  <c r="AC74" i="1"/>
  <c r="AD74" i="1"/>
  <c r="AD72" i="1"/>
  <c r="AC72" i="1"/>
  <c r="AD71" i="1"/>
  <c r="AC71" i="1"/>
  <c r="AD70" i="1"/>
  <c r="AC70" i="1"/>
  <c r="AD69" i="1"/>
  <c r="AC69" i="1"/>
  <c r="AC67" i="1"/>
  <c r="AD67" i="1"/>
  <c r="AC68" i="1"/>
  <c r="AD68" i="1"/>
  <c r="AD66" i="1"/>
  <c r="AC66" i="1"/>
  <c r="AC63" i="1"/>
  <c r="AD63" i="1"/>
  <c r="AC64" i="1"/>
  <c r="AD64" i="1"/>
  <c r="AD62" i="1"/>
  <c r="AC62" i="1"/>
  <c r="AC60" i="1"/>
  <c r="AD60" i="1"/>
  <c r="AC61" i="1"/>
  <c r="AD61" i="1"/>
  <c r="AD59" i="1"/>
  <c r="AC59" i="1"/>
  <c r="AC57" i="1"/>
  <c r="AD57" i="1"/>
  <c r="AC58" i="1"/>
  <c r="AD58" i="1"/>
  <c r="AD56" i="1"/>
  <c r="AC56" i="1"/>
  <c r="AC54" i="1"/>
  <c r="AD54" i="1"/>
  <c r="AC55" i="1"/>
  <c r="AD55" i="1"/>
  <c r="AD53" i="1"/>
  <c r="AC53" i="1"/>
  <c r="AD50" i="1"/>
  <c r="AD51" i="1"/>
  <c r="AD49" i="1"/>
  <c r="AC50" i="1"/>
  <c r="AC51" i="1"/>
  <c r="AC49" i="1"/>
  <c r="AD47" i="1"/>
  <c r="AD48" i="1"/>
  <c r="AD46" i="1"/>
  <c r="AC47" i="1"/>
  <c r="AC48" i="1"/>
  <c r="AC46" i="1"/>
  <c r="AD44" i="1"/>
  <c r="AD45" i="1"/>
  <c r="AD43" i="1"/>
  <c r="AC44" i="1"/>
  <c r="AC45" i="1"/>
  <c r="AC43" i="1"/>
  <c r="AD41" i="1"/>
  <c r="AD42" i="1"/>
  <c r="AD40" i="1"/>
  <c r="AC41" i="1"/>
  <c r="AC42" i="1"/>
  <c r="AC40" i="1"/>
  <c r="AD37" i="1"/>
  <c r="AD38" i="1"/>
  <c r="AD36" i="1"/>
  <c r="AC37" i="1"/>
  <c r="AC38" i="1"/>
  <c r="AC36" i="1"/>
  <c r="AD34" i="1"/>
  <c r="AD35" i="1"/>
  <c r="AD33" i="1"/>
  <c r="AC34" i="1"/>
  <c r="AC35" i="1"/>
  <c r="AC33" i="1"/>
  <c r="AD31" i="1"/>
  <c r="AD32" i="1"/>
  <c r="AD30" i="1"/>
  <c r="AC31" i="1"/>
  <c r="AC32" i="1"/>
  <c r="AC30" i="1"/>
  <c r="AD28" i="1"/>
  <c r="AD29" i="1"/>
  <c r="AD27" i="1"/>
  <c r="AC28" i="1"/>
  <c r="AC29" i="1"/>
  <c r="AC27" i="1"/>
  <c r="AD24" i="1"/>
  <c r="AD25" i="1"/>
  <c r="AD23" i="1"/>
  <c r="AC24" i="1"/>
  <c r="AC25" i="1"/>
  <c r="AC23" i="1"/>
  <c r="AD20" i="1"/>
  <c r="AD21" i="1"/>
  <c r="AD19" i="1"/>
  <c r="AC20" i="1"/>
  <c r="AC21" i="1"/>
  <c r="AC19" i="1"/>
  <c r="AD17" i="1"/>
  <c r="AD18" i="1"/>
  <c r="AD16" i="1"/>
  <c r="AC17" i="1"/>
  <c r="AC18" i="1"/>
  <c r="AC16" i="1"/>
  <c r="AD14" i="1"/>
  <c r="AD15" i="1"/>
  <c r="AD13" i="1"/>
  <c r="AC14" i="1"/>
  <c r="AC15" i="1"/>
  <c r="AC13" i="1"/>
  <c r="AD10" i="1"/>
  <c r="AD11" i="1"/>
  <c r="AD9" i="1"/>
  <c r="AC10" i="1"/>
  <c r="AC11" i="1"/>
  <c r="AC9" i="1"/>
  <c r="AC7" i="1"/>
  <c r="AD7" i="1"/>
  <c r="AC8" i="1"/>
  <c r="AD8" i="1"/>
  <c r="AD6" i="1"/>
  <c r="AC6" i="1"/>
  <c r="Z76" i="1"/>
  <c r="Y76" i="1"/>
  <c r="Z72" i="1"/>
  <c r="Y72" i="1"/>
  <c r="Z69" i="1"/>
  <c r="Y69" i="1"/>
  <c r="Z66" i="1"/>
  <c r="Y66" i="1"/>
  <c r="Z62" i="1"/>
  <c r="Y62" i="1"/>
  <c r="Z59" i="1"/>
  <c r="Y59" i="1"/>
  <c r="Z56" i="1"/>
  <c r="Y56" i="1"/>
  <c r="Z53" i="1"/>
  <c r="Y53" i="1"/>
  <c r="Z49" i="1"/>
  <c r="Y49" i="1"/>
  <c r="Z46" i="1"/>
  <c r="Y46" i="1"/>
  <c r="Z43" i="1"/>
  <c r="Y43" i="1"/>
  <c r="Z40" i="1"/>
  <c r="Y40" i="1"/>
  <c r="Z36" i="1"/>
  <c r="Y36" i="1"/>
  <c r="Z33" i="1"/>
  <c r="Y33" i="1"/>
  <c r="Z30" i="1"/>
  <c r="Y30" i="1"/>
  <c r="Y27" i="1"/>
  <c r="Z27" i="1"/>
  <c r="Z23" i="1"/>
  <c r="Y23" i="1"/>
  <c r="Z19" i="1"/>
  <c r="Y19" i="1"/>
  <c r="Z16" i="1"/>
  <c r="Y16" i="1"/>
  <c r="Z13" i="1"/>
  <c r="Y13" i="1"/>
  <c r="Y9" i="1"/>
  <c r="Y6" i="1"/>
  <c r="Z9" i="1"/>
  <c r="Z6" i="1"/>
  <c r="X6" i="1"/>
  <c r="X62" i="1"/>
  <c r="X59" i="1"/>
  <c r="X56" i="1"/>
  <c r="X43" i="1"/>
  <c r="X23" i="1"/>
  <c r="X19" i="1"/>
  <c r="U76" i="1"/>
  <c r="X76" i="1" s="1"/>
  <c r="U72" i="1"/>
  <c r="X72" i="1" s="1"/>
  <c r="U69" i="1"/>
  <c r="X69" i="1" s="1"/>
  <c r="U66" i="1"/>
  <c r="X66" i="1" s="1"/>
  <c r="U62" i="1"/>
  <c r="U59" i="1"/>
  <c r="U56" i="1"/>
  <c r="U53" i="1"/>
  <c r="X53" i="1" s="1"/>
  <c r="U49" i="1"/>
  <c r="X49" i="1" s="1"/>
  <c r="U46" i="1"/>
  <c r="X46" i="1" s="1"/>
  <c r="U43" i="1"/>
  <c r="U40" i="1"/>
  <c r="X40" i="1" s="1"/>
  <c r="U36" i="1"/>
  <c r="X36" i="1" s="1"/>
  <c r="U33" i="1"/>
  <c r="X33" i="1" s="1"/>
  <c r="U30" i="1"/>
  <c r="X30" i="1" s="1"/>
  <c r="U27" i="1"/>
  <c r="X27" i="1" s="1"/>
  <c r="U23" i="1"/>
  <c r="U19" i="1"/>
  <c r="U16" i="1"/>
  <c r="X16" i="1" s="1"/>
  <c r="U13" i="1"/>
  <c r="X13" i="1" s="1"/>
  <c r="U9" i="1"/>
  <c r="X9" i="1" s="1"/>
  <c r="J76" i="1" l="1"/>
  <c r="I76" i="1"/>
  <c r="E76" i="1"/>
  <c r="J72" i="1"/>
  <c r="I72" i="1"/>
  <c r="E72" i="1"/>
  <c r="J69" i="1"/>
  <c r="I69" i="1"/>
  <c r="E69" i="1"/>
  <c r="J66" i="1"/>
  <c r="I66" i="1"/>
  <c r="E66" i="1"/>
  <c r="J62" i="1"/>
  <c r="I62" i="1"/>
  <c r="E62" i="1"/>
  <c r="J59" i="1"/>
  <c r="I59" i="1"/>
  <c r="E59" i="1"/>
  <c r="J56" i="1"/>
  <c r="I56" i="1"/>
  <c r="E56" i="1"/>
  <c r="J53" i="1"/>
  <c r="I53" i="1"/>
  <c r="E53" i="1"/>
  <c r="J49" i="1"/>
  <c r="I49" i="1"/>
  <c r="E49" i="1"/>
  <c r="J46" i="1"/>
  <c r="I46" i="1"/>
  <c r="E46" i="1"/>
  <c r="J43" i="1"/>
  <c r="I43" i="1"/>
  <c r="E43" i="1"/>
  <c r="J40" i="1"/>
  <c r="I40" i="1"/>
  <c r="E40" i="1"/>
  <c r="J36" i="1"/>
  <c r="I36" i="1"/>
  <c r="E36" i="1"/>
  <c r="J33" i="1"/>
  <c r="I33" i="1"/>
  <c r="E33" i="1"/>
  <c r="J30" i="1"/>
  <c r="I30" i="1"/>
  <c r="E30" i="1"/>
  <c r="J27" i="1"/>
  <c r="I27" i="1"/>
  <c r="E27" i="1"/>
  <c r="J23" i="1"/>
  <c r="I23" i="1"/>
  <c r="E23" i="1"/>
  <c r="J19" i="1"/>
  <c r="I19" i="1"/>
  <c r="E19" i="1"/>
  <c r="J16" i="1"/>
  <c r="I16" i="1"/>
  <c r="E16" i="1"/>
  <c r="J13" i="1"/>
  <c r="I13" i="1"/>
  <c r="E13" i="1"/>
  <c r="J9" i="1"/>
  <c r="I9" i="1"/>
  <c r="E9" i="1"/>
  <c r="E6" i="1"/>
  <c r="H66" i="1" l="1"/>
  <c r="K66" i="1" s="1"/>
  <c r="H23" i="1"/>
  <c r="K23" i="1" s="1"/>
  <c r="H62" i="1"/>
  <c r="K62" i="1" s="1"/>
  <c r="H30" i="1"/>
  <c r="H69" i="1"/>
  <c r="K69" i="1" s="1"/>
  <c r="H56" i="1"/>
  <c r="H43" i="1"/>
  <c r="K43" i="1" s="1"/>
  <c r="H27" i="1"/>
  <c r="K27" i="1" s="1"/>
  <c r="K30" i="1"/>
  <c r="K56" i="1"/>
  <c r="H72" i="1"/>
  <c r="K72" i="1" s="1"/>
  <c r="H9" i="1"/>
  <c r="K9" i="1" s="1"/>
  <c r="H40" i="1"/>
  <c r="K40" i="1" s="1"/>
  <c r="H53" i="1"/>
  <c r="K53" i="1" s="1"/>
  <c r="H46" i="1"/>
  <c r="K46" i="1" s="1"/>
  <c r="H33" i="1"/>
  <c r="K33" i="1" s="1"/>
  <c r="H59" i="1"/>
  <c r="K59" i="1" s="1"/>
  <c r="H19" i="1"/>
  <c r="K19" i="1" s="1"/>
  <c r="H36" i="1"/>
  <c r="K36" i="1" s="1"/>
  <c r="H49" i="1"/>
  <c r="K49" i="1" s="1"/>
  <c r="H13" i="1"/>
  <c r="K13" i="1" s="1"/>
  <c r="H76" i="1"/>
  <c r="K76" i="1" s="1"/>
  <c r="H16" i="1"/>
  <c r="K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ingmar.roos</author>
  </authors>
  <commentList>
    <comment ref="K1" authorId="0" shapeId="0" xr:uid="{2EBA61D4-7F79-428E-9474-59F443AD1F5B}">
      <text>
        <r>
          <rPr>
            <b/>
            <sz val="9"/>
            <color indexed="81"/>
            <rFont val="Tahoma"/>
            <family val="2"/>
            <charset val="186"/>
          </rPr>
          <t>Hinnaindeks = 0,22*Gn + 0,40 * Palk + 0,20 * THI + 0,18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<sst xmlns="http://schemas.openxmlformats.org/spreadsheetml/2006/main" count="234" uniqueCount="90">
  <si>
    <t>2019 I kvartal</t>
  </si>
  <si>
    <t>jaanuar</t>
  </si>
  <si>
    <t>2019 a III kvartalis</t>
  </si>
  <si>
    <t>veebruar</t>
  </si>
  <si>
    <t>märts</t>
  </si>
  <si>
    <t>2019 II kvartal</t>
  </si>
  <si>
    <t>aprill</t>
  </si>
  <si>
    <t>2019. a IV kvartalis</t>
  </si>
  <si>
    <t>mai</t>
  </si>
  <si>
    <t>juuni</t>
  </si>
  <si>
    <t>2019 III kvartal</t>
  </si>
  <si>
    <t>juuli</t>
  </si>
  <si>
    <t>2020 a I kvartalis</t>
  </si>
  <si>
    <t>august</t>
  </si>
  <si>
    <t>september</t>
  </si>
  <si>
    <t>2019 IV kvartal</t>
  </si>
  <si>
    <t>oktoober</t>
  </si>
  <si>
    <t>2020. a II kvartalis</t>
  </si>
  <si>
    <t>november</t>
  </si>
  <si>
    <t>detsember</t>
  </si>
  <si>
    <t>2020 I kvartal</t>
  </si>
  <si>
    <t>2020 a III kvartalis</t>
  </si>
  <si>
    <t>2020 II kvartal</t>
  </si>
  <si>
    <t>2020. a IV kvartalis</t>
  </si>
  <si>
    <t>2020 III kvartal</t>
  </si>
  <si>
    <t>2021 a I kvartalis</t>
  </si>
  <si>
    <t>2020 IV kvartal</t>
  </si>
  <si>
    <t>2021. a II kvartalis</t>
  </si>
  <si>
    <t>2021 I kvartal</t>
  </si>
  <si>
    <t>2021 II kvartal</t>
  </si>
  <si>
    <t>2021 III kvartal</t>
  </si>
  <si>
    <t>2021 IV kvartal</t>
  </si>
  <si>
    <t>2022 I kvartal</t>
  </si>
  <si>
    <t>2022 II kvartal</t>
  </si>
  <si>
    <t>2022 III kvartal</t>
  </si>
  <si>
    <t>2022 IV kvartal</t>
  </si>
  <si>
    <t>2023 I kvartal</t>
  </si>
  <si>
    <t>2023 II kvartal</t>
  </si>
  <si>
    <t>2023 III kvartal</t>
  </si>
  <si>
    <t>2023 IV kvartal</t>
  </si>
  <si>
    <t>2024 I kvartal</t>
  </si>
  <si>
    <t>2024 II kvartal</t>
  </si>
  <si>
    <t>2021 a III kvartalis</t>
  </si>
  <si>
    <t>2021. a IV kvartalis</t>
  </si>
  <si>
    <t>2022 a I kvartalis</t>
  </si>
  <si>
    <t>2022. a II kvartalis</t>
  </si>
  <si>
    <t>2022 a III kvartalis</t>
  </si>
  <si>
    <t>2022. a IV kvartalis</t>
  </si>
  <si>
    <t>2023 a I kvartalis</t>
  </si>
  <si>
    <t>2023. a II kvartalis</t>
  </si>
  <si>
    <t>2023 a III kvartalis</t>
  </si>
  <si>
    <t>2023. a IV kvartalis</t>
  </si>
  <si>
    <t>2024 a I kvartalis</t>
  </si>
  <si>
    <t>2024. a II kvartalis</t>
  </si>
  <si>
    <t>2024 a III kvartalis</t>
  </si>
  <si>
    <t>2024. a IV kvartalis</t>
  </si>
  <si>
    <t>01.05.2020 gaasi aktsiisi langetus</t>
  </si>
  <si>
    <t>01.05.2024 gaasi aktsiisi tõus</t>
  </si>
  <si>
    <t>01.05.2020 gaasi aktsiis 40,00 €/1000m3 või  4,22 €/MWh</t>
  </si>
  <si>
    <t xml:space="preserve"> gaasi aktsiis 41,83 €/1000m3 või  4,41 €/MWh</t>
  </si>
  <si>
    <t>Tartu linn</t>
  </si>
  <si>
    <t>Komponentide väärtused</t>
  </si>
  <si>
    <t>Indeksi väärtused</t>
  </si>
  <si>
    <t>hinnaindeks</t>
  </si>
  <si>
    <t>Gn</t>
  </si>
  <si>
    <t>PIn</t>
  </si>
  <si>
    <t>THIn</t>
  </si>
  <si>
    <t>gaasi aktsiis</t>
  </si>
  <si>
    <t xml:space="preserve">Metaani hind </t>
  </si>
  <si>
    <t>GET Baltic €/MWh</t>
  </si>
  <si>
    <t>Bussijuhtide palgaindeks Statistikaametist</t>
  </si>
  <si>
    <t>Tarbijahinnaindeks Statistikaametist</t>
  </si>
  <si>
    <t>Hinnaindeks = 0,22*Gn + 0,40 * Palk + 0,20 * THI + 0,18</t>
  </si>
  <si>
    <t>2019. aastal</t>
  </si>
  <si>
    <t>2020. aastal</t>
  </si>
  <si>
    <t>2021. aastal</t>
  </si>
  <si>
    <t>2022. aastal</t>
  </si>
  <si>
    <t>2023. aastal</t>
  </si>
  <si>
    <t>2024. aastal</t>
  </si>
  <si>
    <t>normaal</t>
  </si>
  <si>
    <t>liigend</t>
  </si>
  <si>
    <t>Eurot käibemaksuta</t>
  </si>
  <si>
    <t>läbisõit km</t>
  </si>
  <si>
    <t>Diislikütuse hinnaindeks statistikaametist</t>
  </si>
  <si>
    <t>Eurot käibemaksuta SEBE hinna põhjal</t>
  </si>
  <si>
    <t>2018 IV kvartal</t>
  </si>
  <si>
    <t>2019 II kvartalis</t>
  </si>
  <si>
    <t>CNG kuutasu</t>
  </si>
  <si>
    <t>diisel kuutasu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</si>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</sst>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13" x14ac:knownFonts="1">
    <font>
      <sz val="11"/>
      <color theme="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14"/>
      <name val="Aptos Narrow"/>
      <family val="2"/>
      <charset val="186"/>
      <scheme val="minor"/>
    </font>
    <font>
      <b/>
      <sz val="14"/>
      <name val="Aptos Narrow"/>
      <family val="2"/>
      <charset val="186"/>
      <scheme val="minor"/>
    </font>
    <font>
      <sz val="14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6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/>
    <xf numFmtId="0" fontId="10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3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75F2-80A6-46A9-B814-5C348BE7255F}">
  <dimension ref="A1:AG78"/>
  <sheetViews>
    <sheetView tabSelected="1" topLeftCell="I57" workbookViewId="0">
      <selection activeCell="AE90" sqref="AE90"/>
    </sheetView>
  </sheetViews>
  <sheetFormatPr defaultRowHeight="14.4" x14ac:dyDescent="0.3"/>
  <cols>
    <col min="1" max="1" width="12.5546875" bestFit="1" customWidth="1"/>
    <col min="2" max="2" width="9.6640625" bestFit="1" customWidth="1"/>
    <col min="3" max="3" width="15.33203125" bestFit="1" customWidth="1"/>
    <col min="4" max="5" width="11" customWidth="1"/>
    <col min="6" max="6" width="19.44140625" bestFit="1" customWidth="1"/>
    <col min="7" max="7" width="16.21875" bestFit="1" customWidth="1"/>
    <col min="8" max="11" width="7.6640625" bestFit="1" customWidth="1"/>
    <col min="12" max="14" width="15.88671875" bestFit="1" customWidth="1"/>
    <col min="15" max="15" width="1.109375" customWidth="1"/>
    <col min="16" max="16" width="9.6640625" bestFit="1" customWidth="1"/>
    <col min="17" max="17" width="10" bestFit="1" customWidth="1"/>
    <col min="20" max="20" width="15.88671875" bestFit="1" customWidth="1"/>
    <col min="27" max="27" width="15.88671875" bestFit="1" customWidth="1"/>
    <col min="29" max="30" width="11" bestFit="1" customWidth="1"/>
    <col min="32" max="32" width="9.6640625" bestFit="1" customWidth="1"/>
    <col min="33" max="33" width="11" bestFit="1" customWidth="1"/>
  </cols>
  <sheetData>
    <row r="1" spans="1:33" ht="28.8" x14ac:dyDescent="0.3">
      <c r="A1" s="11" t="s">
        <v>60</v>
      </c>
      <c r="B1" s="11"/>
      <c r="C1" s="113" t="s">
        <v>61</v>
      </c>
      <c r="D1" s="114"/>
      <c r="E1" s="114"/>
      <c r="F1" s="114"/>
      <c r="G1" s="115"/>
      <c r="H1" s="116" t="s">
        <v>62</v>
      </c>
      <c r="I1" s="117"/>
      <c r="J1" s="118"/>
      <c r="K1" s="12" t="s">
        <v>63</v>
      </c>
    </row>
    <row r="2" spans="1:33" ht="43.2" x14ac:dyDescent="0.3">
      <c r="A2" s="13"/>
      <c r="B2" s="13"/>
      <c r="C2" s="119" t="s">
        <v>68</v>
      </c>
      <c r="D2" s="119"/>
      <c r="E2" s="119"/>
      <c r="F2" s="21" t="s">
        <v>70</v>
      </c>
      <c r="G2" s="22" t="s">
        <v>71</v>
      </c>
      <c r="H2" s="14" t="s">
        <v>64</v>
      </c>
      <c r="I2" s="14" t="s">
        <v>65</v>
      </c>
      <c r="J2" s="14" t="s">
        <v>66</v>
      </c>
      <c r="K2" s="15"/>
      <c r="L2" s="16"/>
      <c r="M2" s="34" t="s">
        <v>79</v>
      </c>
      <c r="N2" s="34" t="s">
        <v>80</v>
      </c>
      <c r="O2" s="34"/>
      <c r="P2" s="16"/>
      <c r="Q2" s="34" t="s">
        <v>79</v>
      </c>
      <c r="R2" s="34" t="s">
        <v>80</v>
      </c>
      <c r="S2" s="34"/>
      <c r="T2" s="42" t="s">
        <v>83</v>
      </c>
      <c r="Y2" s="34" t="s">
        <v>79</v>
      </c>
      <c r="Z2" s="34" t="s">
        <v>80</v>
      </c>
    </row>
    <row r="3" spans="1:33" ht="22.2" customHeight="1" x14ac:dyDescent="0.3">
      <c r="A3" s="13"/>
      <c r="B3" s="13"/>
      <c r="C3" s="17" t="s">
        <v>69</v>
      </c>
      <c r="D3" s="18" t="s">
        <v>67</v>
      </c>
      <c r="E3" s="19"/>
      <c r="F3" s="20"/>
      <c r="G3" s="20"/>
      <c r="H3" s="23" t="s">
        <v>72</v>
      </c>
      <c r="I3" s="24"/>
      <c r="J3" s="24"/>
      <c r="K3" s="25"/>
      <c r="L3" s="16"/>
      <c r="M3" s="59" t="s">
        <v>81</v>
      </c>
      <c r="N3" s="59"/>
      <c r="O3" s="36"/>
      <c r="P3" s="16"/>
      <c r="Q3" s="120" t="s">
        <v>82</v>
      </c>
      <c r="R3" s="120"/>
      <c r="S3" s="26"/>
      <c r="T3" s="26"/>
      <c r="Y3" s="59" t="s">
        <v>84</v>
      </c>
      <c r="Z3" s="59"/>
      <c r="AC3" s="121" t="s">
        <v>87</v>
      </c>
      <c r="AD3" s="121"/>
      <c r="AF3" s="121" t="s">
        <v>88</v>
      </c>
      <c r="AG3" s="121"/>
    </row>
    <row r="4" spans="1:33" ht="22.2" customHeight="1" x14ac:dyDescent="0.3">
      <c r="A4" s="13" t="s">
        <v>85</v>
      </c>
      <c r="B4" s="13"/>
      <c r="C4" s="43"/>
      <c r="D4" s="43"/>
      <c r="E4" s="43"/>
      <c r="F4" s="13"/>
      <c r="G4" s="13"/>
      <c r="H4" s="13"/>
      <c r="I4" s="13"/>
      <c r="J4" s="13"/>
      <c r="K4" s="13"/>
      <c r="M4" s="44"/>
      <c r="N4" s="44"/>
      <c r="O4" s="44"/>
      <c r="Q4" s="26"/>
      <c r="R4" s="26"/>
      <c r="S4" s="26"/>
      <c r="T4" s="26"/>
      <c r="Y4" s="44">
        <v>2.081</v>
      </c>
      <c r="Z4" s="44">
        <v>2.6030000000000002</v>
      </c>
      <c r="AA4" s="26" t="s">
        <v>86</v>
      </c>
    </row>
    <row r="5" spans="1:33" ht="15" thickBot="1" x14ac:dyDescent="0.35">
      <c r="A5" s="83" t="s">
        <v>73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33" ht="18" x14ac:dyDescent="0.3">
      <c r="A6" s="95" t="s">
        <v>0</v>
      </c>
      <c r="B6" s="27" t="s">
        <v>1</v>
      </c>
      <c r="C6" s="28">
        <v>24.27</v>
      </c>
      <c r="D6" s="29">
        <v>4.49</v>
      </c>
      <c r="E6" s="98">
        <f>ROUNDDOWN(SUM(C6:D8)/3,2)</f>
        <v>26.45</v>
      </c>
      <c r="F6" s="98">
        <v>210.34</v>
      </c>
      <c r="G6" s="98">
        <v>141.08000000000001</v>
      </c>
      <c r="H6" s="60"/>
      <c r="I6" s="60"/>
      <c r="J6" s="60"/>
      <c r="K6" s="63"/>
      <c r="L6" s="47" t="s">
        <v>2</v>
      </c>
      <c r="M6" s="47">
        <v>1.488</v>
      </c>
      <c r="N6" s="47">
        <v>2.504</v>
      </c>
      <c r="O6" s="26"/>
      <c r="P6" s="37" t="s">
        <v>11</v>
      </c>
      <c r="Q6" s="38">
        <v>326954.40000000002</v>
      </c>
      <c r="R6" s="38">
        <v>70914.2</v>
      </c>
      <c r="S6" s="41"/>
      <c r="T6" s="47">
        <v>157.1</v>
      </c>
      <c r="U6" s="60">
        <v>0.94787015807891872</v>
      </c>
      <c r="V6" s="60">
        <v>1.004</v>
      </c>
      <c r="W6" s="60">
        <v>0.996</v>
      </c>
      <c r="X6" s="63">
        <f>ROUNDDOWN(0.22*U6+0.4*V6+0.2*W6+0.18,3)</f>
        <v>0.98899999999999999</v>
      </c>
      <c r="Y6" s="57">
        <f>X6*Y4</f>
        <v>2.058109</v>
      </c>
      <c r="Z6" s="57">
        <f>X6*Z4</f>
        <v>2.5743670000000001</v>
      </c>
      <c r="AA6" s="47" t="s">
        <v>2</v>
      </c>
      <c r="AC6">
        <f>Q6*$M$6</f>
        <v>486508.14720000001</v>
      </c>
      <c r="AD6">
        <f>R6*$N$6</f>
        <v>177569.1568</v>
      </c>
      <c r="AF6">
        <f>Q6*$Y$6</f>
        <v>672907.79322960007</v>
      </c>
      <c r="AG6">
        <f>R6*$Z$6</f>
        <v>182559.17631139999</v>
      </c>
    </row>
    <row r="7" spans="1:33" ht="18" x14ac:dyDescent="0.3">
      <c r="A7" s="96"/>
      <c r="B7" s="1" t="s">
        <v>3</v>
      </c>
      <c r="C7" s="2">
        <v>22</v>
      </c>
      <c r="D7" s="2">
        <v>4.49</v>
      </c>
      <c r="E7" s="99"/>
      <c r="F7" s="99"/>
      <c r="G7" s="99"/>
      <c r="H7" s="61"/>
      <c r="I7" s="61"/>
      <c r="J7" s="61"/>
      <c r="K7" s="64"/>
      <c r="L7" s="48"/>
      <c r="M7" s="48"/>
      <c r="N7" s="48"/>
      <c r="O7" s="26"/>
      <c r="P7" s="37" t="s">
        <v>13</v>
      </c>
      <c r="Q7" s="38">
        <v>322075.40000000002</v>
      </c>
      <c r="R7" s="38">
        <v>64777.7</v>
      </c>
      <c r="S7" s="41"/>
      <c r="T7" s="48"/>
      <c r="U7" s="61"/>
      <c r="V7" s="61"/>
      <c r="W7" s="61"/>
      <c r="X7" s="64"/>
      <c r="Y7" s="58"/>
      <c r="Z7" s="58"/>
      <c r="AA7" s="48"/>
      <c r="AC7">
        <f t="shared" ref="AC7:AC8" si="0">Q7*$M$6</f>
        <v>479248.19520000002</v>
      </c>
      <c r="AD7">
        <f t="shared" ref="AD7:AD8" si="1">R7*$N$6</f>
        <v>162203.36079999999</v>
      </c>
      <c r="AF7">
        <f t="shared" ref="AF7:AF8" si="2">Q7*$Y$6</f>
        <v>662866.27941860002</v>
      </c>
      <c r="AG7">
        <f t="shared" ref="AG7:AG8" si="3">R7*$Z$6</f>
        <v>166761.57321589999</v>
      </c>
    </row>
    <row r="8" spans="1:33" ht="18" x14ac:dyDescent="0.3">
      <c r="A8" s="97"/>
      <c r="B8" s="1" t="s">
        <v>4</v>
      </c>
      <c r="C8" s="2">
        <v>19.63</v>
      </c>
      <c r="D8" s="2">
        <v>4.49</v>
      </c>
      <c r="E8" s="100"/>
      <c r="F8" s="100"/>
      <c r="G8" s="100"/>
      <c r="H8" s="62"/>
      <c r="I8" s="62"/>
      <c r="J8" s="62"/>
      <c r="K8" s="65"/>
      <c r="L8" s="48"/>
      <c r="M8" s="48"/>
      <c r="N8" s="48"/>
      <c r="O8" s="26"/>
      <c r="P8" s="37" t="s">
        <v>14</v>
      </c>
      <c r="Q8" s="38">
        <v>319244.90000000002</v>
      </c>
      <c r="R8" s="38">
        <v>65116.4</v>
      </c>
      <c r="S8" s="41"/>
      <c r="T8" s="48"/>
      <c r="U8" s="62"/>
      <c r="V8" s="62"/>
      <c r="W8" s="62"/>
      <c r="X8" s="65"/>
      <c r="Y8" s="58"/>
      <c r="Z8" s="58"/>
      <c r="AA8" s="48"/>
      <c r="AC8">
        <f t="shared" si="0"/>
        <v>475036.41120000003</v>
      </c>
      <c r="AD8">
        <f t="shared" si="1"/>
        <v>163051.4656</v>
      </c>
      <c r="AF8">
        <f t="shared" si="2"/>
        <v>657040.80189410003</v>
      </c>
      <c r="AG8">
        <f t="shared" si="3"/>
        <v>167633.51131880001</v>
      </c>
    </row>
    <row r="9" spans="1:33" ht="18" x14ac:dyDescent="0.3">
      <c r="A9" s="87" t="s">
        <v>5</v>
      </c>
      <c r="B9" s="4" t="s">
        <v>6</v>
      </c>
      <c r="C9" s="5">
        <v>17.64</v>
      </c>
      <c r="D9" s="6">
        <v>4.49</v>
      </c>
      <c r="E9" s="90">
        <f>ROUNDDOWN(SUM(C9:D11)/3,2)</f>
        <v>20.329999999999998</v>
      </c>
      <c r="F9" s="90">
        <v>222.56</v>
      </c>
      <c r="G9" s="90">
        <v>143.63999999999999</v>
      </c>
      <c r="H9" s="93">
        <f>ROUNDDOWN(E9/E6,3)</f>
        <v>0.76800000000000002</v>
      </c>
      <c r="I9" s="66">
        <f>ROUNDDOWN(F9/F6,3)</f>
        <v>1.0580000000000001</v>
      </c>
      <c r="J9" s="66">
        <f>ROUNDDOWN(G9/G6,3)</f>
        <v>1.018</v>
      </c>
      <c r="K9" s="69">
        <f>ROUNDDOWN(0.22*H9+0.4*I9+0.2*J9+0.18,3)</f>
        <v>0.97499999999999998</v>
      </c>
      <c r="L9" s="45" t="s">
        <v>7</v>
      </c>
      <c r="M9" s="45">
        <v>1.45</v>
      </c>
      <c r="N9" s="45">
        <v>2.4409999999999998</v>
      </c>
      <c r="O9" s="26"/>
      <c r="P9" s="39" t="s">
        <v>16</v>
      </c>
      <c r="Q9" s="40">
        <v>333279.8</v>
      </c>
      <c r="R9" s="40">
        <v>71319</v>
      </c>
      <c r="S9" s="41"/>
      <c r="T9" s="45">
        <v>163.78</v>
      </c>
      <c r="U9" s="45">
        <f>ROUNDDOWN(T9/T6,3)</f>
        <v>1.042</v>
      </c>
      <c r="V9" s="66">
        <v>1.0580000000000001</v>
      </c>
      <c r="W9" s="66">
        <v>1.018</v>
      </c>
      <c r="X9" s="69">
        <f>ROUNDDOWN(0.22*U9+0.4*V9+0.2*W9+0.18,3)</f>
        <v>1.036</v>
      </c>
      <c r="Y9" s="49">
        <f>X9*Y6</f>
        <v>2.1322009240000002</v>
      </c>
      <c r="Z9" s="49">
        <f>X9*Z6</f>
        <v>2.667044212</v>
      </c>
      <c r="AA9" s="45" t="s">
        <v>7</v>
      </c>
      <c r="AC9">
        <f>Q9*$M$9</f>
        <v>483255.70999999996</v>
      </c>
      <c r="AD9">
        <f>R9*$N$9</f>
        <v>174089.67899999997</v>
      </c>
      <c r="AF9">
        <f>Q9*$Y$9</f>
        <v>710619.49751053518</v>
      </c>
      <c r="AG9">
        <f>R9*$Z$9</f>
        <v>190210.926155628</v>
      </c>
    </row>
    <row r="10" spans="1:33" ht="18" x14ac:dyDescent="0.3">
      <c r="A10" s="88"/>
      <c r="B10" s="4" t="s">
        <v>8</v>
      </c>
      <c r="C10" s="7">
        <v>15.84</v>
      </c>
      <c r="D10" s="6">
        <v>4.49</v>
      </c>
      <c r="E10" s="91"/>
      <c r="F10" s="91"/>
      <c r="G10" s="91"/>
      <c r="H10" s="93"/>
      <c r="I10" s="67"/>
      <c r="J10" s="67"/>
      <c r="K10" s="70"/>
      <c r="L10" s="45"/>
      <c r="M10" s="45"/>
      <c r="N10" s="45"/>
      <c r="O10" s="26"/>
      <c r="P10" s="39" t="s">
        <v>18</v>
      </c>
      <c r="Q10" s="40">
        <v>319883.3</v>
      </c>
      <c r="R10" s="40">
        <v>65116.4</v>
      </c>
      <c r="S10" s="41"/>
      <c r="T10" s="45"/>
      <c r="U10" s="45"/>
      <c r="V10" s="67"/>
      <c r="W10" s="67"/>
      <c r="X10" s="70"/>
      <c r="Y10" s="49"/>
      <c r="Z10" s="49"/>
      <c r="AA10" s="45"/>
      <c r="AC10">
        <f t="shared" ref="AC10:AC11" si="4">Q10*$M$9</f>
        <v>463830.78499999997</v>
      </c>
      <c r="AD10">
        <f t="shared" ref="AD10:AD11" si="5">R10*$N$9</f>
        <v>158949.1324</v>
      </c>
      <c r="AF10">
        <f t="shared" ref="AF10:AF11" si="6">Q10*$Y$9</f>
        <v>682055.46783216926</v>
      </c>
      <c r="AG10">
        <f t="shared" ref="AG10:AG11" si="7">R10*$Z$9</f>
        <v>173668.31772627681</v>
      </c>
    </row>
    <row r="11" spans="1:33" ht="18.600000000000001" thickBot="1" x14ac:dyDescent="0.35">
      <c r="A11" s="89"/>
      <c r="B11" s="30" t="s">
        <v>9</v>
      </c>
      <c r="C11" s="31">
        <v>14.05</v>
      </c>
      <c r="D11" s="32">
        <v>4.49</v>
      </c>
      <c r="E11" s="92"/>
      <c r="F11" s="92"/>
      <c r="G11" s="92"/>
      <c r="H11" s="94"/>
      <c r="I11" s="68"/>
      <c r="J11" s="68"/>
      <c r="K11" s="71"/>
      <c r="L11" s="46"/>
      <c r="M11" s="46"/>
      <c r="N11" s="46"/>
      <c r="O11" s="26"/>
      <c r="P11" s="39" t="s">
        <v>19</v>
      </c>
      <c r="Q11" s="40">
        <v>323380.59999999998</v>
      </c>
      <c r="R11" s="40">
        <v>58907.9</v>
      </c>
      <c r="S11" s="41"/>
      <c r="T11" s="46"/>
      <c r="U11" s="46"/>
      <c r="V11" s="68"/>
      <c r="W11" s="68"/>
      <c r="X11" s="71"/>
      <c r="Y11" s="50"/>
      <c r="Z11" s="50"/>
      <c r="AA11" s="46"/>
      <c r="AC11">
        <f t="shared" si="4"/>
        <v>468901.86999999994</v>
      </c>
      <c r="AD11">
        <f t="shared" si="5"/>
        <v>143794.1839</v>
      </c>
      <c r="AF11">
        <f t="shared" si="6"/>
        <v>689512.41412367439</v>
      </c>
      <c r="AG11">
        <f t="shared" si="7"/>
        <v>157109.97373607481</v>
      </c>
    </row>
    <row r="12" spans="1:33" ht="14.4" customHeight="1" thickBot="1" x14ac:dyDescent="0.35">
      <c r="A12" s="84" t="s">
        <v>74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6"/>
      <c r="P12" s="26"/>
      <c r="Q12" s="41"/>
      <c r="R12" s="41"/>
      <c r="S12" s="41"/>
    </row>
    <row r="13" spans="1:33" ht="18" x14ac:dyDescent="0.3">
      <c r="A13" s="95" t="s">
        <v>10</v>
      </c>
      <c r="B13" s="27" t="s">
        <v>11</v>
      </c>
      <c r="C13" s="28">
        <v>12.56</v>
      </c>
      <c r="D13" s="29">
        <v>4.49</v>
      </c>
      <c r="E13" s="98">
        <f>ROUNDDOWN(SUM(C13:D15)/3,2)</f>
        <v>16.87</v>
      </c>
      <c r="F13" s="98">
        <v>231.2</v>
      </c>
      <c r="G13" s="98">
        <v>144.30000000000001</v>
      </c>
      <c r="H13" s="60">
        <f>ROUNDDOWN(E13/E9,3)</f>
        <v>0.82899999999999996</v>
      </c>
      <c r="I13" s="60">
        <f>ROUNDDOWN(F13/F9,3)</f>
        <v>1.038</v>
      </c>
      <c r="J13" s="60">
        <f>ROUNDDOWN(G13/G9,3)</f>
        <v>1.004</v>
      </c>
      <c r="K13" s="63">
        <f>ROUNDDOWN(0.22*H13+0.4*I13+0.2*J13+0.18,3)</f>
        <v>0.97799999999999998</v>
      </c>
      <c r="L13" s="47" t="s">
        <v>12</v>
      </c>
      <c r="M13" s="47">
        <v>1.4179999999999999</v>
      </c>
      <c r="N13" s="47">
        <v>2.387</v>
      </c>
      <c r="O13" s="26"/>
      <c r="P13" s="37" t="s">
        <v>1</v>
      </c>
      <c r="Q13" s="38">
        <v>329733.59999999998</v>
      </c>
      <c r="R13" s="38">
        <v>68197.8</v>
      </c>
      <c r="S13" s="41"/>
      <c r="T13" s="47">
        <v>159.32</v>
      </c>
      <c r="U13" s="47">
        <f>ROUNDDOWN(T13/T9,3)</f>
        <v>0.97199999999999998</v>
      </c>
      <c r="V13" s="60">
        <v>1.038</v>
      </c>
      <c r="W13" s="60">
        <v>1.004</v>
      </c>
      <c r="X13" s="63">
        <f>ROUNDDOWN(0.22*U13+0.4*V13+0.2*W13+0.18,3)</f>
        <v>1.0089999999999999</v>
      </c>
      <c r="Y13" s="57">
        <f>X13*Y9</f>
        <v>2.151390732316</v>
      </c>
      <c r="Z13" s="57">
        <f>X13*Z9</f>
        <v>2.6910476099079998</v>
      </c>
      <c r="AA13" s="47" t="s">
        <v>12</v>
      </c>
      <c r="AC13">
        <f>Q13*$M$13</f>
        <v>467562.24479999993</v>
      </c>
      <c r="AD13">
        <f>R13*$N$13</f>
        <v>162788.14860000001</v>
      </c>
      <c r="AF13">
        <f>Q13*$Y$13</f>
        <v>709385.81117319094</v>
      </c>
      <c r="AG13">
        <f>R13*$Z$13</f>
        <v>183523.5266909838</v>
      </c>
    </row>
    <row r="14" spans="1:33" ht="18" x14ac:dyDescent="0.3">
      <c r="A14" s="96"/>
      <c r="B14" s="1" t="s">
        <v>13</v>
      </c>
      <c r="C14" s="2">
        <v>12</v>
      </c>
      <c r="D14" s="2">
        <v>4.49</v>
      </c>
      <c r="E14" s="99"/>
      <c r="F14" s="99"/>
      <c r="G14" s="99"/>
      <c r="H14" s="61"/>
      <c r="I14" s="61"/>
      <c r="J14" s="61"/>
      <c r="K14" s="64"/>
      <c r="L14" s="48"/>
      <c r="M14" s="48"/>
      <c r="N14" s="48"/>
      <c r="O14" s="26"/>
      <c r="P14" s="37" t="s">
        <v>3</v>
      </c>
      <c r="Q14" s="38">
        <v>310276.2</v>
      </c>
      <c r="R14" s="38">
        <v>58566.8</v>
      </c>
      <c r="S14" s="41"/>
      <c r="T14" s="48"/>
      <c r="U14" s="48"/>
      <c r="V14" s="61"/>
      <c r="W14" s="61"/>
      <c r="X14" s="64"/>
      <c r="Y14" s="58"/>
      <c r="Z14" s="58"/>
      <c r="AA14" s="48"/>
      <c r="AC14">
        <f t="shared" ref="AC14:AC15" si="8">Q14*$M$13</f>
        <v>439971.65159999998</v>
      </c>
      <c r="AD14">
        <f t="shared" ref="AD14:AD15" si="9">R14*$N$13</f>
        <v>139798.9516</v>
      </c>
      <c r="AF14">
        <f t="shared" ref="AF14:AF15" si="10">Q14*$Y$13</f>
        <v>667525.34113822575</v>
      </c>
      <c r="AG14">
        <f t="shared" ref="AG14:AG15" si="11">R14*$Z$13</f>
        <v>157606.04715995985</v>
      </c>
    </row>
    <row r="15" spans="1:33" ht="18" x14ac:dyDescent="0.3">
      <c r="A15" s="97"/>
      <c r="B15" s="1" t="s">
        <v>14</v>
      </c>
      <c r="C15" s="2">
        <v>12.58</v>
      </c>
      <c r="D15" s="2">
        <v>4.49</v>
      </c>
      <c r="E15" s="100"/>
      <c r="F15" s="100"/>
      <c r="G15" s="100"/>
      <c r="H15" s="62"/>
      <c r="I15" s="62"/>
      <c r="J15" s="62"/>
      <c r="K15" s="65"/>
      <c r="L15" s="48"/>
      <c r="M15" s="48"/>
      <c r="N15" s="48"/>
      <c r="O15" s="26"/>
      <c r="P15" s="37" t="s">
        <v>4</v>
      </c>
      <c r="Q15" s="38">
        <v>334263.5</v>
      </c>
      <c r="R15" s="38">
        <v>67662</v>
      </c>
      <c r="S15" s="41"/>
      <c r="T15" s="48"/>
      <c r="U15" s="48"/>
      <c r="V15" s="62"/>
      <c r="W15" s="62"/>
      <c r="X15" s="65"/>
      <c r="Y15" s="58"/>
      <c r="Z15" s="58"/>
      <c r="AA15" s="48"/>
      <c r="AC15">
        <f t="shared" si="8"/>
        <v>473985.64299999998</v>
      </c>
      <c r="AD15">
        <f t="shared" si="9"/>
        <v>161509.19399999999</v>
      </c>
      <c r="AF15">
        <f t="shared" si="10"/>
        <v>719131.39605150931</v>
      </c>
      <c r="AG15">
        <f t="shared" si="11"/>
        <v>182081.66338159508</v>
      </c>
    </row>
    <row r="16" spans="1:33" ht="18" x14ac:dyDescent="0.3">
      <c r="A16" s="87" t="s">
        <v>15</v>
      </c>
      <c r="B16" s="8" t="s">
        <v>16</v>
      </c>
      <c r="C16" s="5">
        <v>14.54</v>
      </c>
      <c r="D16" s="6">
        <v>4.49</v>
      </c>
      <c r="E16" s="90">
        <f>ROUNDDOWN(SUM(C16:D18)/3,2)</f>
        <v>20.68</v>
      </c>
      <c r="F16" s="90">
        <v>238.94</v>
      </c>
      <c r="G16" s="90">
        <v>144.03</v>
      </c>
      <c r="H16" s="103">
        <f>ROUNDDOWN(E16/E13,3)</f>
        <v>1.2250000000000001</v>
      </c>
      <c r="I16" s="66">
        <f>ROUNDDOWN(F16/F13,3)</f>
        <v>1.0329999999999999</v>
      </c>
      <c r="J16" s="66">
        <f>ROUNDDOWN(G16/G13,3)</f>
        <v>0.998</v>
      </c>
      <c r="K16" s="72">
        <f>ROUNDDOWN(0.22*H16+0.4*I16+0.2*J16+0.18,3)</f>
        <v>1.0620000000000001</v>
      </c>
      <c r="L16" s="45" t="s">
        <v>17</v>
      </c>
      <c r="M16" s="45">
        <v>1.5049999999999999</v>
      </c>
      <c r="N16" s="45">
        <v>2.5339999999999998</v>
      </c>
      <c r="O16" s="26"/>
      <c r="P16" s="39" t="s">
        <v>6</v>
      </c>
      <c r="Q16" s="40">
        <v>247019.9</v>
      </c>
      <c r="R16" s="40">
        <v>93426.3</v>
      </c>
      <c r="S16" s="41"/>
      <c r="T16" s="45">
        <v>165.07</v>
      </c>
      <c r="U16" s="45">
        <f>ROUNDDOWN(T16/T13,3)</f>
        <v>1.036</v>
      </c>
      <c r="V16" s="66">
        <v>1.0329999999999999</v>
      </c>
      <c r="W16" s="66">
        <v>0.998</v>
      </c>
      <c r="X16" s="72">
        <f>ROUNDDOWN(0.22*U16+0.4*V16+0.2*W16+0.18,3)</f>
        <v>1.02</v>
      </c>
      <c r="Y16" s="49">
        <f>X16*Y13</f>
        <v>2.1944185469623201</v>
      </c>
      <c r="Z16" s="49">
        <f>X16*Z13</f>
        <v>2.7448685621061597</v>
      </c>
      <c r="AA16" s="45" t="s">
        <v>17</v>
      </c>
      <c r="AC16">
        <f>Q16*$M$16</f>
        <v>371764.94949999999</v>
      </c>
      <c r="AD16">
        <f>R16*$N$16</f>
        <v>236742.24419999999</v>
      </c>
      <c r="AF16">
        <f>Q16*$Y$16</f>
        <v>542065.05002877756</v>
      </c>
      <c r="AG16">
        <f>R16*$Z$16</f>
        <v>256442.91374389871</v>
      </c>
    </row>
    <row r="17" spans="1:33" ht="18" x14ac:dyDescent="0.3">
      <c r="A17" s="88"/>
      <c r="B17" s="4" t="s">
        <v>18</v>
      </c>
      <c r="C17" s="7">
        <v>16.54</v>
      </c>
      <c r="D17" s="6">
        <v>4.49</v>
      </c>
      <c r="E17" s="91"/>
      <c r="F17" s="91"/>
      <c r="G17" s="91"/>
      <c r="H17" s="103"/>
      <c r="I17" s="67"/>
      <c r="J17" s="67"/>
      <c r="K17" s="73"/>
      <c r="L17" s="45"/>
      <c r="M17" s="45"/>
      <c r="N17" s="45"/>
      <c r="O17" s="26"/>
      <c r="P17" s="39" t="s">
        <v>8</v>
      </c>
      <c r="Q17" s="40">
        <v>250599.6</v>
      </c>
      <c r="R17" s="40">
        <v>95829.9</v>
      </c>
      <c r="S17" s="41"/>
      <c r="T17" s="45"/>
      <c r="U17" s="45"/>
      <c r="V17" s="67"/>
      <c r="W17" s="67"/>
      <c r="X17" s="73"/>
      <c r="Y17" s="49"/>
      <c r="Z17" s="49"/>
      <c r="AA17" s="45"/>
      <c r="AC17">
        <f t="shared" ref="AC17:AC18" si="12">Q17*$M$16</f>
        <v>377152.39799999999</v>
      </c>
      <c r="AD17">
        <f t="shared" ref="AD17:AD18" si="13">R17*$N$16</f>
        <v>242832.96659999996</v>
      </c>
      <c r="AF17">
        <f t="shared" ref="AF17:AF18" si="14">Q17*$Y$16</f>
        <v>549920.41010133864</v>
      </c>
      <c r="AG17">
        <f t="shared" ref="AG17:AG18" si="15">R17*$Z$16</f>
        <v>263040.47981977707</v>
      </c>
    </row>
    <row r="18" spans="1:33" ht="18" x14ac:dyDescent="0.3">
      <c r="A18" s="101"/>
      <c r="B18" s="4" t="s">
        <v>19</v>
      </c>
      <c r="C18" s="7">
        <v>17.510000000000002</v>
      </c>
      <c r="D18" s="5">
        <v>4.49</v>
      </c>
      <c r="E18" s="102"/>
      <c r="F18" s="102"/>
      <c r="G18" s="102"/>
      <c r="H18" s="103"/>
      <c r="I18" s="82"/>
      <c r="J18" s="82"/>
      <c r="K18" s="74"/>
      <c r="L18" s="45"/>
      <c r="M18" s="45"/>
      <c r="N18" s="45"/>
      <c r="O18" s="26"/>
      <c r="P18" s="39" t="s">
        <v>9</v>
      </c>
      <c r="Q18" s="40">
        <v>265544.90000000002</v>
      </c>
      <c r="R18" s="40">
        <v>47131.3</v>
      </c>
      <c r="S18" s="41"/>
      <c r="T18" s="45"/>
      <c r="U18" s="45"/>
      <c r="V18" s="82"/>
      <c r="W18" s="82"/>
      <c r="X18" s="74"/>
      <c r="Y18" s="49"/>
      <c r="Z18" s="49"/>
      <c r="AA18" s="45"/>
      <c r="AC18">
        <f t="shared" si="12"/>
        <v>399645.07449999999</v>
      </c>
      <c r="AD18">
        <f t="shared" si="13"/>
        <v>119430.7142</v>
      </c>
      <c r="AF18">
        <f t="shared" si="14"/>
        <v>582716.65361125465</v>
      </c>
      <c r="AG18">
        <f t="shared" si="15"/>
        <v>129369.22366119405</v>
      </c>
    </row>
    <row r="19" spans="1:33" ht="18" x14ac:dyDescent="0.3">
      <c r="A19" s="106" t="s">
        <v>20</v>
      </c>
      <c r="B19" s="1" t="s">
        <v>1</v>
      </c>
      <c r="C19" s="2">
        <v>14.98</v>
      </c>
      <c r="D19" s="3">
        <v>4.49</v>
      </c>
      <c r="E19" s="107">
        <f>ROUNDDOWN(SUM(C19:D21)/3,2)</f>
        <v>17.78</v>
      </c>
      <c r="F19" s="107">
        <v>226.9</v>
      </c>
      <c r="G19" s="107">
        <v>143.19</v>
      </c>
      <c r="H19" s="81">
        <f>ROUNDDOWN(E19/E16,3)</f>
        <v>0.85899999999999999</v>
      </c>
      <c r="I19" s="81">
        <f>ROUNDDOWN(F19/F16,3)</f>
        <v>0.94899999999999995</v>
      </c>
      <c r="J19" s="81">
        <f>ROUNDDOWN(G19/G16,3)</f>
        <v>0.99399999999999999</v>
      </c>
      <c r="K19" s="75">
        <f>ROUNDDOWN(0.22*H19+0.4*I19+0.2*J19+0.18,3)</f>
        <v>0.94699999999999995</v>
      </c>
      <c r="L19" s="48" t="s">
        <v>21</v>
      </c>
      <c r="M19" s="48">
        <v>1.425</v>
      </c>
      <c r="N19" s="48">
        <v>2.399</v>
      </c>
      <c r="O19" s="26"/>
      <c r="P19" s="37" t="s">
        <v>11</v>
      </c>
      <c r="Q19" s="38">
        <v>278221.5</v>
      </c>
      <c r="R19" s="38">
        <v>52715.9</v>
      </c>
      <c r="S19" s="41"/>
      <c r="T19" s="48">
        <v>163.97</v>
      </c>
      <c r="U19" s="48">
        <f>ROUNDDOWN(T19/T16,3)</f>
        <v>0.99299999999999999</v>
      </c>
      <c r="V19" s="81">
        <v>0.94899999999999995</v>
      </c>
      <c r="W19" s="81">
        <v>0.99399999999999999</v>
      </c>
      <c r="X19" s="75">
        <f>ROUNDDOWN(0.22*U19+0.4*V19+0.2*W19+0.18,3)</f>
        <v>0.97599999999999998</v>
      </c>
      <c r="Y19" s="58">
        <f>X19*Y16</f>
        <v>2.1417525018352244</v>
      </c>
      <c r="Z19" s="58">
        <f>X19*Z16</f>
        <v>2.6789917166156116</v>
      </c>
      <c r="AA19" s="48" t="s">
        <v>21</v>
      </c>
      <c r="AC19">
        <f>Q19*$M$19</f>
        <v>396465.63750000001</v>
      </c>
      <c r="AD19">
        <f>R19*$N$19</f>
        <v>126465.44410000001</v>
      </c>
      <c r="AF19">
        <f>Q19*$Y$19</f>
        <v>595881.5936893489</v>
      </c>
      <c r="AG19">
        <f>R19*$Z$19</f>
        <v>141225.45943393692</v>
      </c>
    </row>
    <row r="20" spans="1:33" ht="18" x14ac:dyDescent="0.3">
      <c r="A20" s="96"/>
      <c r="B20" s="1" t="s">
        <v>3</v>
      </c>
      <c r="C20" s="2">
        <v>13.54</v>
      </c>
      <c r="D20" s="2">
        <v>4.49</v>
      </c>
      <c r="E20" s="99"/>
      <c r="F20" s="99"/>
      <c r="G20" s="99"/>
      <c r="H20" s="61"/>
      <c r="I20" s="61"/>
      <c r="J20" s="61"/>
      <c r="K20" s="64"/>
      <c r="L20" s="48"/>
      <c r="M20" s="48"/>
      <c r="N20" s="48"/>
      <c r="O20" s="26"/>
      <c r="P20" s="37" t="s">
        <v>13</v>
      </c>
      <c r="Q20" s="38">
        <v>276366.59999999998</v>
      </c>
      <c r="R20" s="38">
        <v>48462.3</v>
      </c>
      <c r="S20" s="41"/>
      <c r="T20" s="48"/>
      <c r="U20" s="48"/>
      <c r="V20" s="61"/>
      <c r="W20" s="61"/>
      <c r="X20" s="64"/>
      <c r="Y20" s="58"/>
      <c r="Z20" s="58"/>
      <c r="AA20" s="48"/>
      <c r="AC20">
        <f t="shared" ref="AC20:AC21" si="16">Q20*$M$19</f>
        <v>393822.40499999997</v>
      </c>
      <c r="AD20">
        <f t="shared" ref="AD20:AD21" si="17">R20*$N$19</f>
        <v>116261.0577</v>
      </c>
      <c r="AF20">
        <f t="shared" ref="AF20:AF21" si="18">Q20*$Y$19</f>
        <v>591908.85697369464</v>
      </c>
      <c r="AG20">
        <f t="shared" ref="AG20:AG21" si="19">R20*$Z$19</f>
        <v>129830.10026814077</v>
      </c>
    </row>
    <row r="21" spans="1:33" ht="18" x14ac:dyDescent="0.3">
      <c r="A21" s="97"/>
      <c r="B21" s="1" t="s">
        <v>4</v>
      </c>
      <c r="C21" s="2">
        <v>11.35</v>
      </c>
      <c r="D21" s="2">
        <v>4.49</v>
      </c>
      <c r="E21" s="100"/>
      <c r="F21" s="100"/>
      <c r="G21" s="100"/>
      <c r="H21" s="62"/>
      <c r="I21" s="62"/>
      <c r="J21" s="62"/>
      <c r="K21" s="65"/>
      <c r="L21" s="48"/>
      <c r="M21" s="48"/>
      <c r="N21" s="48"/>
      <c r="O21" s="26"/>
      <c r="P21" s="37" t="s">
        <v>14</v>
      </c>
      <c r="Q21" s="38">
        <v>329322.09999999998</v>
      </c>
      <c r="R21" s="38">
        <v>67202.2</v>
      </c>
      <c r="S21" s="41"/>
      <c r="T21" s="48"/>
      <c r="U21" s="48"/>
      <c r="V21" s="62"/>
      <c r="W21" s="62"/>
      <c r="X21" s="65"/>
      <c r="Y21" s="58"/>
      <c r="Z21" s="58"/>
      <c r="AA21" s="48"/>
      <c r="AC21">
        <f t="shared" si="16"/>
        <v>469283.99249999999</v>
      </c>
      <c r="AD21">
        <f t="shared" si="17"/>
        <v>161218.0778</v>
      </c>
      <c r="AF21">
        <f t="shared" si="18"/>
        <v>705326.43158462993</v>
      </c>
      <c r="AG21">
        <f t="shared" si="19"/>
        <v>180034.13713834566</v>
      </c>
    </row>
    <row r="22" spans="1:33" ht="10.199999999999999" customHeight="1" x14ac:dyDescent="0.3">
      <c r="A22" s="108" t="s">
        <v>56</v>
      </c>
      <c r="B22" s="109"/>
      <c r="C22" s="109"/>
      <c r="D22" s="109"/>
      <c r="E22" s="10"/>
      <c r="F22" s="10"/>
      <c r="G22" s="104" t="s">
        <v>58</v>
      </c>
      <c r="H22" s="104"/>
      <c r="I22" s="104"/>
      <c r="J22" s="104"/>
      <c r="K22" s="104"/>
      <c r="L22" s="105"/>
      <c r="P22" s="26"/>
      <c r="Q22" s="41"/>
      <c r="R22" s="41"/>
      <c r="S22" s="41"/>
    </row>
    <row r="23" spans="1:33" ht="18" x14ac:dyDescent="0.3">
      <c r="A23" s="87" t="s">
        <v>22</v>
      </c>
      <c r="B23" s="4" t="s">
        <v>6</v>
      </c>
      <c r="C23" s="5">
        <v>10.26</v>
      </c>
      <c r="D23" s="6">
        <v>4.49</v>
      </c>
      <c r="E23" s="90">
        <f>ROUNDDOWN(SUM(C23:D25)/3,2)</f>
        <v>13.15</v>
      </c>
      <c r="F23" s="90">
        <v>227.79</v>
      </c>
      <c r="G23" s="90">
        <v>141.97</v>
      </c>
      <c r="H23" s="93">
        <f>ROUNDDOWN(E23/E19,3)</f>
        <v>0.73899999999999999</v>
      </c>
      <c r="I23" s="66">
        <f>ROUNDDOWN(F23/F19,3)</f>
        <v>1.0029999999999999</v>
      </c>
      <c r="J23" s="66">
        <f>ROUNDDOWN(G23/G19,3)</f>
        <v>0.99099999999999999</v>
      </c>
      <c r="K23" s="72">
        <f>ROUNDDOWN(0.22*H23+0.4*I23+0.2*J23+0.18,3)</f>
        <v>0.94099999999999995</v>
      </c>
      <c r="L23" s="45" t="s">
        <v>23</v>
      </c>
      <c r="M23" s="45">
        <v>1.34</v>
      </c>
      <c r="N23" s="45">
        <v>2.2570000000000001</v>
      </c>
      <c r="O23" s="26"/>
      <c r="P23" s="39" t="s">
        <v>16</v>
      </c>
      <c r="Q23" s="40">
        <v>338460.8</v>
      </c>
      <c r="R23" s="40">
        <v>67186.100000000006</v>
      </c>
      <c r="S23" s="41"/>
      <c r="T23" s="45">
        <v>130.69</v>
      </c>
      <c r="U23" s="45">
        <f>ROUNDDOWN(T23/T19,3)</f>
        <v>0.79700000000000004</v>
      </c>
      <c r="V23" s="66">
        <v>1.0029999999999999</v>
      </c>
      <c r="W23" s="66">
        <v>0.99099999999999999</v>
      </c>
      <c r="X23" s="72">
        <f>ROUNDDOWN(0.22*U23+0.4*V23+0.2*W23+0.18,3)</f>
        <v>0.95399999999999996</v>
      </c>
      <c r="Y23" s="49">
        <f>X23*Y19</f>
        <v>2.0432318867508039</v>
      </c>
      <c r="Z23" s="49">
        <f>X23*Z19</f>
        <v>2.5557580976512932</v>
      </c>
      <c r="AA23" s="45" t="s">
        <v>23</v>
      </c>
      <c r="AC23">
        <f>Q23*$M$23</f>
        <v>453537.47200000001</v>
      </c>
      <c r="AD23">
        <f>R23*$N$23</f>
        <v>151639.02770000004</v>
      </c>
      <c r="AF23">
        <f>Q23*$Y$23</f>
        <v>691553.89897518652</v>
      </c>
      <c r="AG23">
        <f>R23*$Z$23</f>
        <v>171711.41912460956</v>
      </c>
    </row>
    <row r="24" spans="1:33" ht="18" x14ac:dyDescent="0.3">
      <c r="A24" s="88"/>
      <c r="B24" s="4" t="s">
        <v>8</v>
      </c>
      <c r="C24" s="7">
        <v>8.36</v>
      </c>
      <c r="D24" s="6">
        <v>4.22</v>
      </c>
      <c r="E24" s="91"/>
      <c r="F24" s="91"/>
      <c r="G24" s="91"/>
      <c r="H24" s="93"/>
      <c r="I24" s="67"/>
      <c r="J24" s="67"/>
      <c r="K24" s="73"/>
      <c r="L24" s="45"/>
      <c r="M24" s="45"/>
      <c r="N24" s="45"/>
      <c r="O24" s="26"/>
      <c r="P24" s="39" t="s">
        <v>18</v>
      </c>
      <c r="Q24" s="40">
        <v>326741</v>
      </c>
      <c r="R24" s="40">
        <v>64161.3</v>
      </c>
      <c r="S24" s="41"/>
      <c r="T24" s="45"/>
      <c r="U24" s="45"/>
      <c r="V24" s="67"/>
      <c r="W24" s="67"/>
      <c r="X24" s="73"/>
      <c r="Y24" s="49"/>
      <c r="Z24" s="49"/>
      <c r="AA24" s="45"/>
      <c r="AC24">
        <f t="shared" ref="AC24:AC25" si="20">Q24*$M$23</f>
        <v>437832.94</v>
      </c>
      <c r="AD24">
        <f t="shared" ref="AD24:AD25" si="21">R24*$N$23</f>
        <v>144812.05410000001</v>
      </c>
      <c r="AF24">
        <f t="shared" ref="AF24:AF25" si="22">Q24*$Y$23</f>
        <v>667607.62990884448</v>
      </c>
      <c r="AG24">
        <f t="shared" ref="AG24:AG25" si="23">R24*$Z$23</f>
        <v>163980.76203083392</v>
      </c>
    </row>
    <row r="25" spans="1:33" ht="18.600000000000001" thickBot="1" x14ac:dyDescent="0.35">
      <c r="A25" s="89"/>
      <c r="B25" s="30" t="s">
        <v>9</v>
      </c>
      <c r="C25" s="31">
        <v>7.91</v>
      </c>
      <c r="D25" s="32">
        <v>4.22</v>
      </c>
      <c r="E25" s="92"/>
      <c r="F25" s="92"/>
      <c r="G25" s="92"/>
      <c r="H25" s="94"/>
      <c r="I25" s="68"/>
      <c r="J25" s="68"/>
      <c r="K25" s="76"/>
      <c r="L25" s="46"/>
      <c r="M25" s="46"/>
      <c r="N25" s="46"/>
      <c r="O25" s="26"/>
      <c r="P25" s="39" t="s">
        <v>19</v>
      </c>
      <c r="Q25" s="40">
        <v>336088.1</v>
      </c>
      <c r="R25" s="40">
        <v>64157.599999999999</v>
      </c>
      <c r="S25" s="41"/>
      <c r="T25" s="46"/>
      <c r="U25" s="46"/>
      <c r="V25" s="68"/>
      <c r="W25" s="68"/>
      <c r="X25" s="76"/>
      <c r="Y25" s="50"/>
      <c r="Z25" s="50"/>
      <c r="AA25" s="46"/>
      <c r="AC25">
        <f t="shared" si="20"/>
        <v>450358.054</v>
      </c>
      <c r="AD25">
        <f t="shared" si="21"/>
        <v>144803.70320000002</v>
      </c>
      <c r="AF25">
        <f t="shared" si="22"/>
        <v>686705.92267749284</v>
      </c>
      <c r="AG25">
        <f t="shared" si="23"/>
        <v>163971.3057258726</v>
      </c>
    </row>
    <row r="26" spans="1:33" ht="15" thickBot="1" x14ac:dyDescent="0.35">
      <c r="A26" s="84" t="s">
        <v>75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P26" s="26"/>
      <c r="Q26" s="41"/>
      <c r="R26" s="41"/>
      <c r="S26" s="41"/>
    </row>
    <row r="27" spans="1:33" ht="18" x14ac:dyDescent="0.3">
      <c r="A27" s="95" t="s">
        <v>24</v>
      </c>
      <c r="B27" s="27" t="s">
        <v>11</v>
      </c>
      <c r="C27" s="28">
        <v>6.61</v>
      </c>
      <c r="D27" s="29">
        <v>4.22</v>
      </c>
      <c r="E27" s="98">
        <f>ROUNDDOWN(SUM(C27:D29)/3,2)</f>
        <v>12.23</v>
      </c>
      <c r="F27" s="98">
        <v>230.21</v>
      </c>
      <c r="G27" s="98">
        <v>142.97</v>
      </c>
      <c r="H27" s="60">
        <f>ROUNDDOWN(E27/E23,3)</f>
        <v>0.93</v>
      </c>
      <c r="I27" s="60">
        <f>ROUNDDOWN(F27/F23,3)</f>
        <v>1.01</v>
      </c>
      <c r="J27" s="60">
        <f>ROUNDDOWN(G27/G23,3)</f>
        <v>1.0069999999999999</v>
      </c>
      <c r="K27" s="63">
        <f>ROUNDDOWN(0.22*H27+0.4*I27+0.2*J27+0.18,3)</f>
        <v>0.99</v>
      </c>
      <c r="L27" s="47" t="s">
        <v>25</v>
      </c>
      <c r="M27" s="47">
        <v>1.3260000000000001</v>
      </c>
      <c r="N27" s="47">
        <v>2.234</v>
      </c>
      <c r="O27" s="26"/>
      <c r="P27" s="37" t="s">
        <v>1</v>
      </c>
      <c r="Q27" s="38">
        <v>332054.7</v>
      </c>
      <c r="R27" s="38">
        <v>61071.7</v>
      </c>
      <c r="S27" s="41"/>
      <c r="T27" s="47">
        <v>120.06</v>
      </c>
      <c r="U27" s="47">
        <f t="shared" ref="U27" si="24">ROUNDDOWN(T27/T23,3)</f>
        <v>0.91800000000000004</v>
      </c>
      <c r="V27" s="60">
        <v>1.01</v>
      </c>
      <c r="W27" s="60">
        <v>1.0069999999999999</v>
      </c>
      <c r="X27" s="63">
        <f>ROUNDDOWN(0.22*U27+0.4*V27+0.2*W27+0.18,3)</f>
        <v>0.98699999999999999</v>
      </c>
      <c r="Y27" s="57">
        <f>X27*Y23</f>
        <v>2.0166698722230434</v>
      </c>
      <c r="Z27" s="57">
        <f>X27*Z23</f>
        <v>2.5225332423818263</v>
      </c>
      <c r="AA27" s="47" t="s">
        <v>25</v>
      </c>
      <c r="AC27">
        <f>Q27*$M$27</f>
        <v>440304.53220000002</v>
      </c>
      <c r="AD27">
        <f>R27*$N$27</f>
        <v>136434.1778</v>
      </c>
      <c r="AF27">
        <f>Q27*$Y$27</f>
        <v>669644.70942006097</v>
      </c>
      <c r="AG27">
        <f>R27*$Z$27</f>
        <v>154055.39341877017</v>
      </c>
    </row>
    <row r="28" spans="1:33" ht="18" x14ac:dyDescent="0.3">
      <c r="A28" s="96"/>
      <c r="B28" s="1" t="s">
        <v>13</v>
      </c>
      <c r="C28" s="2">
        <v>7.85</v>
      </c>
      <c r="D28" s="2">
        <v>4.22</v>
      </c>
      <c r="E28" s="99"/>
      <c r="F28" s="99"/>
      <c r="G28" s="99"/>
      <c r="H28" s="61"/>
      <c r="I28" s="61"/>
      <c r="J28" s="61"/>
      <c r="K28" s="64"/>
      <c r="L28" s="48"/>
      <c r="M28" s="48"/>
      <c r="N28" s="48"/>
      <c r="O28" s="26"/>
      <c r="P28" s="37" t="s">
        <v>3</v>
      </c>
      <c r="Q28" s="38">
        <v>303425.3</v>
      </c>
      <c r="R28" s="38">
        <v>58038.2</v>
      </c>
      <c r="S28" s="41"/>
      <c r="T28" s="48"/>
      <c r="U28" s="48"/>
      <c r="V28" s="61"/>
      <c r="W28" s="61"/>
      <c r="X28" s="64"/>
      <c r="Y28" s="58"/>
      <c r="Z28" s="58"/>
      <c r="AA28" s="48"/>
      <c r="AC28">
        <f t="shared" ref="AC28:AC29" si="25">Q28*$M$27</f>
        <v>402341.94780000002</v>
      </c>
      <c r="AD28">
        <f t="shared" ref="AD28:AD29" si="26">R28*$N$27</f>
        <v>129657.3388</v>
      </c>
      <c r="AF28">
        <f t="shared" ref="AF28:AF29" si="27">Q28*$Y$27</f>
        <v>611908.66098023858</v>
      </c>
      <c r="AG28">
        <f t="shared" ref="AG28:AG29" si="28">R28*$Z$27</f>
        <v>146403.28882800491</v>
      </c>
    </row>
    <row r="29" spans="1:33" ht="18" x14ac:dyDescent="0.3">
      <c r="A29" s="97"/>
      <c r="B29" s="1" t="s">
        <v>14</v>
      </c>
      <c r="C29" s="2">
        <v>9.58</v>
      </c>
      <c r="D29" s="2">
        <v>4.22</v>
      </c>
      <c r="E29" s="100"/>
      <c r="F29" s="100"/>
      <c r="G29" s="100"/>
      <c r="H29" s="62"/>
      <c r="I29" s="62"/>
      <c r="J29" s="62"/>
      <c r="K29" s="65"/>
      <c r="L29" s="48"/>
      <c r="M29" s="48"/>
      <c r="N29" s="48"/>
      <c r="O29" s="26"/>
      <c r="P29" s="37" t="s">
        <v>4</v>
      </c>
      <c r="Q29" s="38">
        <v>340953.2</v>
      </c>
      <c r="R29" s="38">
        <v>70271.899999999994</v>
      </c>
      <c r="S29" s="41"/>
      <c r="T29" s="48"/>
      <c r="U29" s="48"/>
      <c r="V29" s="62"/>
      <c r="W29" s="62"/>
      <c r="X29" s="65"/>
      <c r="Y29" s="58"/>
      <c r="Z29" s="58"/>
      <c r="AA29" s="48"/>
      <c r="AC29">
        <f t="shared" si="25"/>
        <v>452103.94320000004</v>
      </c>
      <c r="AD29">
        <f t="shared" si="26"/>
        <v>156987.4246</v>
      </c>
      <c r="AF29">
        <f t="shared" si="27"/>
        <v>687590.04627803783</v>
      </c>
      <c r="AG29">
        <f t="shared" si="28"/>
        <v>177263.20375533146</v>
      </c>
    </row>
    <row r="30" spans="1:33" ht="18" x14ac:dyDescent="0.3">
      <c r="A30" s="87" t="s">
        <v>26</v>
      </c>
      <c r="B30" s="8" t="s">
        <v>16</v>
      </c>
      <c r="C30" s="5">
        <v>13.42</v>
      </c>
      <c r="D30" s="6">
        <v>4.22</v>
      </c>
      <c r="E30" s="90">
        <f>ROUNDDOWN(SUM(C30:D32)/3,2)</f>
        <v>18.57</v>
      </c>
      <c r="F30" s="90">
        <v>244.46</v>
      </c>
      <c r="G30" s="90">
        <v>142.38999999999999</v>
      </c>
      <c r="H30" s="103">
        <f>ROUNDDOWN(E30/E27,3)</f>
        <v>1.518</v>
      </c>
      <c r="I30" s="66">
        <f>ROUNDDOWN(F30/F27,3)</f>
        <v>1.0609999999999999</v>
      </c>
      <c r="J30" s="66">
        <f>ROUNDDOWN(G30/G27,3)</f>
        <v>0.995</v>
      </c>
      <c r="K30" s="72">
        <f>ROUNDDOWN(0.22*H30+0.4*I30+0.2*J30+0.18,3)</f>
        <v>1.137</v>
      </c>
      <c r="L30" s="45" t="s">
        <v>27</v>
      </c>
      <c r="M30" s="45">
        <v>1.5069999999999999</v>
      </c>
      <c r="N30" s="45">
        <v>2.54</v>
      </c>
      <c r="O30" s="26"/>
      <c r="P30" s="39" t="s">
        <v>6</v>
      </c>
      <c r="Q30" s="40">
        <v>326746.3</v>
      </c>
      <c r="R30" s="40">
        <v>64153</v>
      </c>
      <c r="S30" s="41"/>
      <c r="T30" s="45">
        <v>120.61</v>
      </c>
      <c r="U30" s="45">
        <f>ROUNDDOWN(T30/T27,3)</f>
        <v>1.004</v>
      </c>
      <c r="V30" s="66">
        <v>1.0609999999999999</v>
      </c>
      <c r="W30" s="66">
        <v>0.995</v>
      </c>
      <c r="X30" s="72">
        <f>ROUNDDOWN(0.22*U30+0.4*V30+0.2*W30+0.18,3)</f>
        <v>1.024</v>
      </c>
      <c r="Y30" s="49">
        <f>X30*Y27</f>
        <v>2.0650699491563964</v>
      </c>
      <c r="Z30" s="49">
        <f>X30*Z27</f>
        <v>2.5830740401989902</v>
      </c>
      <c r="AA30" s="45" t="s">
        <v>27</v>
      </c>
      <c r="AC30">
        <f>Q30*$M$30</f>
        <v>492406.67409999995</v>
      </c>
      <c r="AD30">
        <f>R30*$N$30</f>
        <v>162948.62</v>
      </c>
      <c r="AF30">
        <f>Q30*$Y$30</f>
        <v>674753.96512804064</v>
      </c>
      <c r="AG30">
        <f>R30*$Z$30</f>
        <v>165711.94890088582</v>
      </c>
    </row>
    <row r="31" spans="1:33" ht="18" x14ac:dyDescent="0.3">
      <c r="A31" s="88"/>
      <c r="B31" s="4" t="s">
        <v>18</v>
      </c>
      <c r="C31" s="7">
        <v>14.74</v>
      </c>
      <c r="D31" s="6">
        <v>4.22</v>
      </c>
      <c r="E31" s="91"/>
      <c r="F31" s="91"/>
      <c r="G31" s="91"/>
      <c r="H31" s="103"/>
      <c r="I31" s="67"/>
      <c r="J31" s="67"/>
      <c r="K31" s="73"/>
      <c r="L31" s="45"/>
      <c r="M31" s="45"/>
      <c r="N31" s="45"/>
      <c r="O31" s="26"/>
      <c r="P31" s="39" t="s">
        <v>8</v>
      </c>
      <c r="Q31" s="40">
        <v>335851.7</v>
      </c>
      <c r="R31" s="40">
        <v>64161.3</v>
      </c>
      <c r="S31" s="41"/>
      <c r="T31" s="45"/>
      <c r="U31" s="45"/>
      <c r="V31" s="67"/>
      <c r="W31" s="67"/>
      <c r="X31" s="73"/>
      <c r="Y31" s="49"/>
      <c r="Z31" s="49"/>
      <c r="AA31" s="45"/>
      <c r="AC31">
        <f t="shared" ref="AC31:AC32" si="29">Q31*$M$30</f>
        <v>506128.51189999998</v>
      </c>
      <c r="AD31">
        <f t="shared" ref="AD31:AD32" si="30">R31*$N$30</f>
        <v>162969.70200000002</v>
      </c>
      <c r="AF31">
        <f t="shared" ref="AF31:AF32" si="31">Q31*$Y$30</f>
        <v>693557.25304308929</v>
      </c>
      <c r="AG31">
        <f t="shared" ref="AG31:AG32" si="32">R31*$Z$30</f>
        <v>165733.38841541947</v>
      </c>
    </row>
    <row r="32" spans="1:33" ht="18" x14ac:dyDescent="0.3">
      <c r="A32" s="101"/>
      <c r="B32" s="4" t="s">
        <v>19</v>
      </c>
      <c r="C32" s="7">
        <v>14.91</v>
      </c>
      <c r="D32" s="5">
        <v>4.22</v>
      </c>
      <c r="E32" s="102"/>
      <c r="F32" s="102"/>
      <c r="G32" s="102"/>
      <c r="H32" s="103"/>
      <c r="I32" s="82"/>
      <c r="J32" s="82"/>
      <c r="K32" s="74"/>
      <c r="L32" s="45"/>
      <c r="M32" s="45"/>
      <c r="N32" s="45"/>
      <c r="O32" s="26"/>
      <c r="P32" s="39" t="s">
        <v>9</v>
      </c>
      <c r="Q32" s="40">
        <v>286058.40000000002</v>
      </c>
      <c r="R32" s="40">
        <v>46945</v>
      </c>
      <c r="S32" s="41"/>
      <c r="T32" s="45"/>
      <c r="U32" s="45"/>
      <c r="V32" s="82"/>
      <c r="W32" s="82"/>
      <c r="X32" s="74"/>
      <c r="Y32" s="49"/>
      <c r="Z32" s="49"/>
      <c r="AA32" s="45"/>
      <c r="AC32">
        <f t="shared" si="29"/>
        <v>431090.00880000001</v>
      </c>
      <c r="AD32">
        <f t="shared" si="30"/>
        <v>119240.3</v>
      </c>
      <c r="AF32">
        <f t="shared" si="31"/>
        <v>590730.60554376012</v>
      </c>
      <c r="AG32">
        <f t="shared" si="32"/>
        <v>121262.4108171416</v>
      </c>
    </row>
    <row r="33" spans="1:33" ht="18" x14ac:dyDescent="0.3">
      <c r="A33" s="106" t="s">
        <v>28</v>
      </c>
      <c r="B33" s="1" t="s">
        <v>1</v>
      </c>
      <c r="C33" s="2">
        <v>17.98</v>
      </c>
      <c r="D33" s="3">
        <v>4.22</v>
      </c>
      <c r="E33" s="107">
        <f>ROUNDDOWN(SUM(C33:D35)/3,2)</f>
        <v>23.36</v>
      </c>
      <c r="F33" s="107">
        <v>219.97</v>
      </c>
      <c r="G33" s="107">
        <v>144.09</v>
      </c>
      <c r="H33" s="81">
        <f>ROUNDDOWN(E33/E30,3)</f>
        <v>1.2569999999999999</v>
      </c>
      <c r="I33" s="81">
        <f>ROUNDDOWN(F33/F30,3)</f>
        <v>0.89900000000000002</v>
      </c>
      <c r="J33" s="81">
        <f>ROUNDDOWN(G33/G30,3)</f>
        <v>1.0109999999999999</v>
      </c>
      <c r="K33" s="75">
        <f>ROUNDDOWN(0.22*H33+0.4*I33+0.2*J33+0.18,3)</f>
        <v>1.018</v>
      </c>
      <c r="L33" s="48" t="s">
        <v>42</v>
      </c>
      <c r="M33" s="48">
        <v>1.534</v>
      </c>
      <c r="N33" s="48">
        <v>2.585</v>
      </c>
      <c r="O33" s="26"/>
      <c r="P33" s="37" t="s">
        <v>11</v>
      </c>
      <c r="Q33" s="38">
        <v>288612.5</v>
      </c>
      <c r="R33" s="38">
        <v>47749.2</v>
      </c>
      <c r="S33" s="41"/>
      <c r="T33" s="48">
        <v>142.78</v>
      </c>
      <c r="U33" s="48">
        <f>ROUNDDOWN(T33/T30,3)</f>
        <v>1.1830000000000001</v>
      </c>
      <c r="V33" s="81">
        <v>0.89900000000000002</v>
      </c>
      <c r="W33" s="81">
        <v>1.0109999999999999</v>
      </c>
      <c r="X33" s="75">
        <f>ROUNDDOWN(0.22*U33+0.4*V33+0.2*W33+0.18,3)</f>
        <v>1.002</v>
      </c>
      <c r="Y33" s="58">
        <f>X33*Y30</f>
        <v>2.0692000890547093</v>
      </c>
      <c r="Z33" s="58">
        <f>X33*Z30</f>
        <v>2.5882401882793884</v>
      </c>
      <c r="AA33" s="48" t="s">
        <v>42</v>
      </c>
      <c r="AC33">
        <f>Q33*$M$33</f>
        <v>442731.57500000001</v>
      </c>
      <c r="AD33">
        <f>R33*$N$33</f>
        <v>123431.68199999999</v>
      </c>
      <c r="AF33">
        <f>Q33*$Y$33</f>
        <v>597197.01070230233</v>
      </c>
      <c r="AG33">
        <f>R33*$Z$33</f>
        <v>123586.39839819017</v>
      </c>
    </row>
    <row r="34" spans="1:33" ht="18" x14ac:dyDescent="0.3">
      <c r="A34" s="96"/>
      <c r="B34" s="1" t="s">
        <v>3</v>
      </c>
      <c r="C34" s="2">
        <v>21.15</v>
      </c>
      <c r="D34" s="2">
        <v>4.22</v>
      </c>
      <c r="E34" s="99"/>
      <c r="F34" s="99"/>
      <c r="G34" s="99"/>
      <c r="H34" s="61"/>
      <c r="I34" s="61"/>
      <c r="J34" s="61"/>
      <c r="K34" s="64"/>
      <c r="L34" s="48"/>
      <c r="M34" s="48"/>
      <c r="N34" s="48"/>
      <c r="O34" s="26"/>
      <c r="P34" s="37" t="s">
        <v>13</v>
      </c>
      <c r="Q34" s="38">
        <v>291169.09999999998</v>
      </c>
      <c r="R34" s="38">
        <v>47298.899999999994</v>
      </c>
      <c r="S34" s="41"/>
      <c r="T34" s="48"/>
      <c r="U34" s="48"/>
      <c r="V34" s="61"/>
      <c r="W34" s="61"/>
      <c r="X34" s="64"/>
      <c r="Y34" s="58"/>
      <c r="Z34" s="58"/>
      <c r="AA34" s="48"/>
      <c r="AC34">
        <f t="shared" ref="AC34:AC35" si="33">Q34*$M$33</f>
        <v>446653.39939999999</v>
      </c>
      <c r="AD34">
        <f t="shared" ref="AD34:AD35" si="34">R34*$N$33</f>
        <v>122267.65649999998</v>
      </c>
      <c r="AF34">
        <f t="shared" ref="AF34:AF35" si="35">Q34*$Y$33</f>
        <v>602487.12764997955</v>
      </c>
      <c r="AG34">
        <f t="shared" ref="AG34:AG35" si="36">R34*$Z$33</f>
        <v>122420.91384140795</v>
      </c>
    </row>
    <row r="35" spans="1:33" ht="18" x14ac:dyDescent="0.3">
      <c r="A35" s="97"/>
      <c r="B35" s="1" t="s">
        <v>4</v>
      </c>
      <c r="C35" s="2">
        <v>18.29</v>
      </c>
      <c r="D35" s="2">
        <v>4.22</v>
      </c>
      <c r="E35" s="100"/>
      <c r="F35" s="100"/>
      <c r="G35" s="100"/>
      <c r="H35" s="62"/>
      <c r="I35" s="62"/>
      <c r="J35" s="62"/>
      <c r="K35" s="65"/>
      <c r="L35" s="48"/>
      <c r="M35" s="48"/>
      <c r="N35" s="48"/>
      <c r="O35" s="26"/>
      <c r="P35" s="37" t="s">
        <v>14</v>
      </c>
      <c r="Q35" s="38">
        <v>331739.7</v>
      </c>
      <c r="R35" s="38">
        <v>66614.5</v>
      </c>
      <c r="S35" s="41"/>
      <c r="T35" s="48"/>
      <c r="U35" s="48"/>
      <c r="V35" s="62"/>
      <c r="W35" s="62"/>
      <c r="X35" s="65"/>
      <c r="Y35" s="58"/>
      <c r="Z35" s="58"/>
      <c r="AA35" s="48"/>
      <c r="AC35">
        <f t="shared" si="33"/>
        <v>508888.6998</v>
      </c>
      <c r="AD35">
        <f t="shared" si="34"/>
        <v>172198.48249999998</v>
      </c>
      <c r="AF35">
        <f t="shared" si="35"/>
        <v>686435.81678298255</v>
      </c>
      <c r="AG35">
        <f t="shared" si="36"/>
        <v>172414.32602213731</v>
      </c>
    </row>
    <row r="36" spans="1:33" ht="18" x14ac:dyDescent="0.3">
      <c r="A36" s="87" t="s">
        <v>29</v>
      </c>
      <c r="B36" s="4" t="s">
        <v>6</v>
      </c>
      <c r="C36" s="5">
        <v>18.63</v>
      </c>
      <c r="D36" s="6">
        <v>4.22</v>
      </c>
      <c r="E36" s="90">
        <f>ROUNDDOWN(SUM(C36:D38)/3,2)</f>
        <v>26.43</v>
      </c>
      <c r="F36" s="90">
        <v>234.67</v>
      </c>
      <c r="G36" s="90">
        <v>146.36000000000001</v>
      </c>
      <c r="H36" s="103">
        <f>ROUNDDOWN(E36/E33,3)</f>
        <v>1.131</v>
      </c>
      <c r="I36" s="66">
        <f>ROUNDDOWN(F36/F33,3)</f>
        <v>1.0660000000000001</v>
      </c>
      <c r="J36" s="66">
        <f>ROUNDDOWN(G36/G33,3)</f>
        <v>1.0149999999999999</v>
      </c>
      <c r="K36" s="72">
        <f>ROUNDDOWN(0.22*H36+0.4*I36+0.2*J36+0.18,3)</f>
        <v>1.0580000000000001</v>
      </c>
      <c r="L36" s="45" t="s">
        <v>43</v>
      </c>
      <c r="M36" s="45">
        <v>1.6220000000000001</v>
      </c>
      <c r="N36" s="45">
        <v>2.734</v>
      </c>
      <c r="O36" s="26"/>
      <c r="P36" s="39" t="s">
        <v>16</v>
      </c>
      <c r="Q36" s="40">
        <v>338311.1</v>
      </c>
      <c r="R36" s="40">
        <v>63607.199999999997</v>
      </c>
      <c r="S36" s="41"/>
      <c r="T36" s="45">
        <v>146.69999999999999</v>
      </c>
      <c r="U36" s="45">
        <f>ROUNDDOWN(T36/T33,3)</f>
        <v>1.0269999999999999</v>
      </c>
      <c r="V36" s="66">
        <v>1.0660000000000001</v>
      </c>
      <c r="W36" s="66">
        <v>1.0149999999999999</v>
      </c>
      <c r="X36" s="72">
        <f>ROUNDDOWN(0.22*U36+0.4*V36+0.2*W36+0.18,3)</f>
        <v>1.0349999999999999</v>
      </c>
      <c r="Y36" s="49">
        <f>X36*Y33</f>
        <v>2.141622092171624</v>
      </c>
      <c r="Z36" s="49">
        <f>X36*Z33</f>
        <v>2.6788285948691666</v>
      </c>
      <c r="AA36" s="45" t="s">
        <v>43</v>
      </c>
      <c r="AC36">
        <f>Q36*$M$36</f>
        <v>548740.60419999994</v>
      </c>
      <c r="AD36">
        <f>R36*$N$36</f>
        <v>173902.08479999998</v>
      </c>
      <c r="AF36">
        <f>Q36*$Y$36</f>
        <v>724534.52578688343</v>
      </c>
      <c r="AG36">
        <f>R36*$Z$36</f>
        <v>170392.78619956205</v>
      </c>
    </row>
    <row r="37" spans="1:33" ht="18" x14ac:dyDescent="0.3">
      <c r="A37" s="88"/>
      <c r="B37" s="4" t="s">
        <v>8</v>
      </c>
      <c r="C37" s="7">
        <v>21.85</v>
      </c>
      <c r="D37" s="6">
        <v>4.22</v>
      </c>
      <c r="E37" s="91"/>
      <c r="F37" s="91"/>
      <c r="G37" s="91"/>
      <c r="H37" s="103"/>
      <c r="I37" s="67"/>
      <c r="J37" s="67"/>
      <c r="K37" s="73"/>
      <c r="L37" s="45"/>
      <c r="M37" s="45"/>
      <c r="N37" s="45"/>
      <c r="O37" s="26"/>
      <c r="P37" s="39" t="s">
        <v>18</v>
      </c>
      <c r="Q37" s="40">
        <v>331780.59999999998</v>
      </c>
      <c r="R37" s="40">
        <v>66641.100000000006</v>
      </c>
      <c r="S37" s="41"/>
      <c r="T37" s="45"/>
      <c r="U37" s="45"/>
      <c r="V37" s="67"/>
      <c r="W37" s="67"/>
      <c r="X37" s="73"/>
      <c r="Y37" s="49"/>
      <c r="Z37" s="49"/>
      <c r="AA37" s="45"/>
      <c r="AC37">
        <f t="shared" ref="AC37:AC38" si="37">Q37*$M$36</f>
        <v>538148.13320000004</v>
      </c>
      <c r="AD37">
        <f t="shared" ref="AD37:AD38" si="38">R37*$N$36</f>
        <v>182196.76740000001</v>
      </c>
      <c r="AF37">
        <f t="shared" ref="AF37:AF38" si="39">Q37*$Y$36</f>
        <v>710548.66271395667</v>
      </c>
      <c r="AG37">
        <f t="shared" ref="AG37:AG38" si="40">R37*$Z$36</f>
        <v>178520.08427353564</v>
      </c>
    </row>
    <row r="38" spans="1:33" ht="18.600000000000001" thickBot="1" x14ac:dyDescent="0.35">
      <c r="A38" s="89"/>
      <c r="B38" s="30" t="s">
        <v>9</v>
      </c>
      <c r="C38" s="31">
        <v>26.15</v>
      </c>
      <c r="D38" s="32">
        <v>4.22</v>
      </c>
      <c r="E38" s="92"/>
      <c r="F38" s="92"/>
      <c r="G38" s="92"/>
      <c r="H38" s="110"/>
      <c r="I38" s="68"/>
      <c r="J38" s="68"/>
      <c r="K38" s="76"/>
      <c r="L38" s="46"/>
      <c r="M38" s="46"/>
      <c r="N38" s="46"/>
      <c r="O38" s="26"/>
      <c r="P38" s="39" t="s">
        <v>19</v>
      </c>
      <c r="Q38" s="40">
        <v>340657.9</v>
      </c>
      <c r="R38" s="40">
        <v>66647.399999999994</v>
      </c>
      <c r="S38" s="41"/>
      <c r="T38" s="46"/>
      <c r="U38" s="46"/>
      <c r="V38" s="68"/>
      <c r="W38" s="68"/>
      <c r="X38" s="76"/>
      <c r="Y38" s="50"/>
      <c r="Z38" s="50"/>
      <c r="AA38" s="46"/>
      <c r="AC38">
        <f t="shared" si="37"/>
        <v>552547.11380000005</v>
      </c>
      <c r="AD38">
        <f t="shared" si="38"/>
        <v>182213.99159999998</v>
      </c>
      <c r="AF38">
        <f t="shared" si="39"/>
        <v>729560.48451279197</v>
      </c>
      <c r="AG38">
        <f t="shared" si="40"/>
        <v>178536.96089368328</v>
      </c>
    </row>
    <row r="39" spans="1:33" ht="15" thickBot="1" x14ac:dyDescent="0.35">
      <c r="A39" s="84" t="s">
        <v>76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  <c r="P39" s="26"/>
      <c r="Q39" s="41"/>
      <c r="R39" s="41"/>
      <c r="S39" s="41"/>
    </row>
    <row r="40" spans="1:33" ht="18" x14ac:dyDescent="0.3">
      <c r="A40" s="95" t="s">
        <v>30</v>
      </c>
      <c r="B40" s="27" t="s">
        <v>11</v>
      </c>
      <c r="C40" s="28">
        <v>31.02</v>
      </c>
      <c r="D40" s="29">
        <v>4.22</v>
      </c>
      <c r="E40" s="98">
        <f>ROUNDDOWN(SUM(C40:D42)/3,2)</f>
        <v>42.9</v>
      </c>
      <c r="F40" s="98">
        <v>238.89</v>
      </c>
      <c r="G40" s="98">
        <v>150.91</v>
      </c>
      <c r="H40" s="60">
        <f>ROUNDDOWN(E40/E36,3)</f>
        <v>1.623</v>
      </c>
      <c r="I40" s="60">
        <f>ROUNDDOWN(F40/F36,3)</f>
        <v>1.0169999999999999</v>
      </c>
      <c r="J40" s="60">
        <f>ROUNDDOWN(G40/G36,3)</f>
        <v>1.0309999999999999</v>
      </c>
      <c r="K40" s="63">
        <f>ROUNDDOWN(0.22*H40+0.4*I40+0.2*J40+0.18,3)</f>
        <v>1.1499999999999999</v>
      </c>
      <c r="L40" s="47" t="s">
        <v>44</v>
      </c>
      <c r="M40" s="47">
        <v>1.865</v>
      </c>
      <c r="N40" s="47">
        <v>3.1440000000000001</v>
      </c>
      <c r="O40" s="26"/>
      <c r="P40" s="37" t="s">
        <v>1</v>
      </c>
      <c r="Q40" s="38">
        <v>336688.48</v>
      </c>
      <c r="R40" s="38">
        <v>63375.7</v>
      </c>
      <c r="S40" s="41"/>
      <c r="T40" s="47">
        <v>149.61000000000001</v>
      </c>
      <c r="U40" s="47">
        <f>ROUNDDOWN(T40/T36,3)</f>
        <v>1.0189999999999999</v>
      </c>
      <c r="V40" s="60">
        <v>1.0169999999999999</v>
      </c>
      <c r="W40" s="60">
        <v>1.0309999999999999</v>
      </c>
      <c r="X40" s="63">
        <f>ROUNDDOWN(0.22*U40+0.4*V40+0.2*W40+0.18,3)</f>
        <v>1.0169999999999999</v>
      </c>
      <c r="Y40" s="51">
        <f>X40*Y36</f>
        <v>2.1780296677385413</v>
      </c>
      <c r="Z40" s="54">
        <f>X40*Z36</f>
        <v>2.7243686809819421</v>
      </c>
      <c r="AA40" s="47" t="s">
        <v>44</v>
      </c>
      <c r="AC40">
        <f>Q40*$M$40</f>
        <v>627924.01519999991</v>
      </c>
      <c r="AD40">
        <f>R40*$N$40</f>
        <v>199253.20079999999</v>
      </c>
      <c r="AF40">
        <f>Q40*$Y$40</f>
        <v>733317.49822579452</v>
      </c>
      <c r="AG40">
        <f>R40*$Z$40</f>
        <v>172658.77221530725</v>
      </c>
    </row>
    <row r="41" spans="1:33" ht="18" x14ac:dyDescent="0.3">
      <c r="A41" s="96"/>
      <c r="B41" s="1" t="s">
        <v>13</v>
      </c>
      <c r="C41" s="2">
        <v>37.22</v>
      </c>
      <c r="D41" s="2">
        <v>4.22</v>
      </c>
      <c r="E41" s="99"/>
      <c r="F41" s="99"/>
      <c r="G41" s="99"/>
      <c r="H41" s="61"/>
      <c r="I41" s="61"/>
      <c r="J41" s="61"/>
      <c r="K41" s="64"/>
      <c r="L41" s="48"/>
      <c r="M41" s="48"/>
      <c r="N41" s="48"/>
      <c r="O41" s="26"/>
      <c r="P41" s="37" t="s">
        <v>3</v>
      </c>
      <c r="Q41" s="38">
        <v>305527.5</v>
      </c>
      <c r="R41" s="38">
        <v>57536.6</v>
      </c>
      <c r="S41" s="41"/>
      <c r="T41" s="48"/>
      <c r="U41" s="48"/>
      <c r="V41" s="61"/>
      <c r="W41" s="61"/>
      <c r="X41" s="64"/>
      <c r="Y41" s="52"/>
      <c r="Z41" s="55"/>
      <c r="AA41" s="48"/>
      <c r="AC41">
        <f t="shared" ref="AC41:AC42" si="41">Q41*$M$40</f>
        <v>569808.78749999998</v>
      </c>
      <c r="AD41">
        <f t="shared" ref="AD41:AD42" si="42">R41*$N$40</f>
        <v>180895.0704</v>
      </c>
      <c r="AF41">
        <f t="shared" ref="AF41:AF42" si="43">Q41*$Y$40</f>
        <v>665447.95930998714</v>
      </c>
      <c r="AG41">
        <f t="shared" ref="AG41:AG42" si="44">R41*$Z$40</f>
        <v>156750.91105018559</v>
      </c>
    </row>
    <row r="42" spans="1:33" ht="18" x14ac:dyDescent="0.3">
      <c r="A42" s="97"/>
      <c r="B42" s="1" t="s">
        <v>14</v>
      </c>
      <c r="C42" s="2">
        <v>47.8</v>
      </c>
      <c r="D42" s="2">
        <v>4.22</v>
      </c>
      <c r="E42" s="100"/>
      <c r="F42" s="100"/>
      <c r="G42" s="100"/>
      <c r="H42" s="62"/>
      <c r="I42" s="62"/>
      <c r="J42" s="62"/>
      <c r="K42" s="65"/>
      <c r="L42" s="48"/>
      <c r="M42" s="48"/>
      <c r="N42" s="48"/>
      <c r="O42" s="26"/>
      <c r="P42" s="37" t="s">
        <v>4</v>
      </c>
      <c r="Q42" s="38">
        <v>343490.4</v>
      </c>
      <c r="R42" s="38">
        <v>69663.399999999994</v>
      </c>
      <c r="S42" s="41"/>
      <c r="T42" s="48"/>
      <c r="U42" s="48"/>
      <c r="V42" s="62"/>
      <c r="W42" s="62"/>
      <c r="X42" s="65"/>
      <c r="Y42" s="53"/>
      <c r="Z42" s="56"/>
      <c r="AA42" s="48"/>
      <c r="AC42">
        <f t="shared" si="41"/>
        <v>640609.59600000002</v>
      </c>
      <c r="AD42">
        <f t="shared" si="42"/>
        <v>219021.72959999999</v>
      </c>
      <c r="AF42">
        <f t="shared" si="43"/>
        <v>748132.28178337868</v>
      </c>
      <c r="AG42">
        <f t="shared" si="44"/>
        <v>189788.7851707174</v>
      </c>
    </row>
    <row r="43" spans="1:33" ht="18" x14ac:dyDescent="0.3">
      <c r="A43" s="87" t="s">
        <v>31</v>
      </c>
      <c r="B43" s="8" t="s">
        <v>16</v>
      </c>
      <c r="C43" s="5">
        <v>66.849999999999994</v>
      </c>
      <c r="D43" s="6">
        <v>4.22</v>
      </c>
      <c r="E43" s="90">
        <f>ROUNDDOWN(SUM(C43:D45)/3,2)</f>
        <v>85.16</v>
      </c>
      <c r="F43" s="90">
        <v>257.82</v>
      </c>
      <c r="G43" s="90">
        <v>155.69</v>
      </c>
      <c r="H43" s="103">
        <f>ROUNDDOWN(E43/E40,3)</f>
        <v>1.9850000000000001</v>
      </c>
      <c r="I43" s="66">
        <f>ROUNDDOWN(F43/F40,3)</f>
        <v>1.079</v>
      </c>
      <c r="J43" s="66">
        <f>ROUNDDOWN(G43/G40,3)</f>
        <v>1.0309999999999999</v>
      </c>
      <c r="K43" s="72">
        <f>ROUNDDOWN(0.22*H43+0.4*I43+0.2*J43+0.18,3)</f>
        <v>1.254</v>
      </c>
      <c r="L43" s="45" t="s">
        <v>45</v>
      </c>
      <c r="M43" s="45">
        <v>2.3380000000000001</v>
      </c>
      <c r="N43" s="45">
        <v>3.9420000000000002</v>
      </c>
      <c r="O43" s="26"/>
      <c r="P43" s="39" t="s">
        <v>6</v>
      </c>
      <c r="Q43" s="40">
        <v>326476.79999999999</v>
      </c>
      <c r="R43" s="40">
        <v>60589.3</v>
      </c>
      <c r="S43" s="41"/>
      <c r="T43" s="45">
        <v>164.56</v>
      </c>
      <c r="U43" s="45">
        <f>ROUNDDOWN(T43/T40,3)</f>
        <v>1.099</v>
      </c>
      <c r="V43" s="66">
        <v>1.079</v>
      </c>
      <c r="W43" s="66">
        <v>1.0309999999999999</v>
      </c>
      <c r="X43" s="72">
        <f>ROUNDDOWN(0.22*U43+0.4*V43+0.2*W43+0.18,3)</f>
        <v>1.0589999999999999</v>
      </c>
      <c r="Y43" s="45">
        <f>X43*Y40</f>
        <v>2.3065334181351154</v>
      </c>
      <c r="Z43" s="45">
        <f>X43*Z40</f>
        <v>2.8851064331598764</v>
      </c>
      <c r="AA43" s="45" t="s">
        <v>45</v>
      </c>
      <c r="AC43">
        <f>Q43*$M$43</f>
        <v>763302.75840000005</v>
      </c>
      <c r="AD43">
        <f>R43*$N$43</f>
        <v>238843.02060000002</v>
      </c>
      <c r="AF43">
        <f>Q43*$Y$43</f>
        <v>753029.64944581443</v>
      </c>
      <c r="AG43">
        <f>R43*$Z$43</f>
        <v>174806.5792106537</v>
      </c>
    </row>
    <row r="44" spans="1:33" ht="18" x14ac:dyDescent="0.3">
      <c r="A44" s="88"/>
      <c r="B44" s="4" t="s">
        <v>18</v>
      </c>
      <c r="C44" s="7">
        <v>81.86</v>
      </c>
      <c r="D44" s="6">
        <v>4.22</v>
      </c>
      <c r="E44" s="91"/>
      <c r="F44" s="91"/>
      <c r="G44" s="91"/>
      <c r="H44" s="103"/>
      <c r="I44" s="67"/>
      <c r="J44" s="67"/>
      <c r="K44" s="73"/>
      <c r="L44" s="45"/>
      <c r="M44" s="45"/>
      <c r="N44" s="45"/>
      <c r="O44" s="26"/>
      <c r="P44" s="39" t="s">
        <v>8</v>
      </c>
      <c r="Q44" s="40">
        <v>340904.5</v>
      </c>
      <c r="R44" s="40">
        <v>66617</v>
      </c>
      <c r="S44" s="41"/>
      <c r="T44" s="45"/>
      <c r="U44" s="45"/>
      <c r="V44" s="67"/>
      <c r="W44" s="67"/>
      <c r="X44" s="73"/>
      <c r="Y44" s="45"/>
      <c r="Z44" s="45"/>
      <c r="AA44" s="45"/>
      <c r="AC44">
        <f t="shared" ref="AC44:AC45" si="45">Q44*$M$43</f>
        <v>797034.72100000002</v>
      </c>
      <c r="AD44">
        <f t="shared" ref="AD44:AD45" si="46">R44*$N$43</f>
        <v>262604.21400000004</v>
      </c>
      <c r="AF44">
        <f t="shared" ref="AF44:AF45" si="47">Q44*$Y$43</f>
        <v>786307.62164264242</v>
      </c>
      <c r="AG44">
        <f t="shared" ref="AG44:AG45" si="48">R44*$Z$43</f>
        <v>192197.13525781149</v>
      </c>
    </row>
    <row r="45" spans="1:33" ht="18" x14ac:dyDescent="0.3">
      <c r="A45" s="101"/>
      <c r="B45" s="4" t="s">
        <v>19</v>
      </c>
      <c r="C45" s="7">
        <v>94.12</v>
      </c>
      <c r="D45" s="5">
        <v>4.22</v>
      </c>
      <c r="E45" s="102"/>
      <c r="F45" s="102"/>
      <c r="G45" s="102"/>
      <c r="H45" s="103"/>
      <c r="I45" s="82"/>
      <c r="J45" s="82"/>
      <c r="K45" s="74"/>
      <c r="L45" s="45"/>
      <c r="M45" s="45"/>
      <c r="N45" s="45"/>
      <c r="O45" s="26"/>
      <c r="P45" s="39" t="s">
        <v>9</v>
      </c>
      <c r="Q45" s="40">
        <v>299020.5</v>
      </c>
      <c r="R45" s="40">
        <v>50571.6</v>
      </c>
      <c r="S45" s="41"/>
      <c r="T45" s="45"/>
      <c r="U45" s="45"/>
      <c r="V45" s="82"/>
      <c r="W45" s="82"/>
      <c r="X45" s="74"/>
      <c r="Y45" s="45"/>
      <c r="Z45" s="45"/>
      <c r="AA45" s="45"/>
      <c r="AC45">
        <f t="shared" si="45"/>
        <v>699109.929</v>
      </c>
      <c r="AD45">
        <f t="shared" si="46"/>
        <v>199353.24720000001</v>
      </c>
      <c r="AF45">
        <f t="shared" si="47"/>
        <v>689700.77595747123</v>
      </c>
      <c r="AG45">
        <f t="shared" si="48"/>
        <v>145904.448495188</v>
      </c>
    </row>
    <row r="46" spans="1:33" ht="18" x14ac:dyDescent="0.3">
      <c r="A46" s="106" t="s">
        <v>32</v>
      </c>
      <c r="B46" s="1" t="s">
        <v>1</v>
      </c>
      <c r="C46" s="2">
        <v>93.17</v>
      </c>
      <c r="D46" s="3">
        <v>4.22</v>
      </c>
      <c r="E46" s="107">
        <f>ROUNDDOWN(SUM(C46:D48)/3,2)</f>
        <v>93.61</v>
      </c>
      <c r="F46" s="107">
        <v>242.95</v>
      </c>
      <c r="G46" s="107">
        <v>162.62</v>
      </c>
      <c r="H46" s="81">
        <f>ROUNDDOWN(E46/E43,3)</f>
        <v>1.099</v>
      </c>
      <c r="I46" s="81">
        <f>ROUNDDOWN(F46/F43,3)</f>
        <v>0.94199999999999995</v>
      </c>
      <c r="J46" s="81">
        <f>ROUNDDOWN(G46/G43,3)</f>
        <v>1.044</v>
      </c>
      <c r="K46" s="75">
        <f>ROUNDDOWN(0.22*H46+0.4*I46+0.2*J46+0.18,3)</f>
        <v>1.0069999999999999</v>
      </c>
      <c r="L46" s="48" t="s">
        <v>46</v>
      </c>
      <c r="M46" s="48">
        <v>2.3540000000000001</v>
      </c>
      <c r="N46" s="48">
        <v>3.9689999999999999</v>
      </c>
      <c r="O46" s="26"/>
      <c r="P46" s="37" t="s">
        <v>11</v>
      </c>
      <c r="Q46" s="38">
        <v>292029</v>
      </c>
      <c r="R46" s="38">
        <v>46121.5</v>
      </c>
      <c r="S46" s="41"/>
      <c r="T46" s="48">
        <v>194.12</v>
      </c>
      <c r="U46" s="48">
        <f>ROUNDDOWN(T46/T43,3)</f>
        <v>1.179</v>
      </c>
      <c r="V46" s="81">
        <v>0.94199999999999995</v>
      </c>
      <c r="W46" s="81">
        <v>1.044</v>
      </c>
      <c r="X46" s="75">
        <f>ROUNDDOWN(0.22*U46+0.4*V46+0.2*W46+0.18,3)</f>
        <v>1.024</v>
      </c>
      <c r="Y46" s="48">
        <f>X46*Y43</f>
        <v>2.3618902201703582</v>
      </c>
      <c r="Z46" s="48">
        <f>X46*Z43</f>
        <v>2.9543489875557136</v>
      </c>
      <c r="AA46" s="48" t="s">
        <v>46</v>
      </c>
      <c r="AC46">
        <f>Q46*$M$46</f>
        <v>687436.26600000006</v>
      </c>
      <c r="AD46">
        <f>R46*$N$46</f>
        <v>183056.2335</v>
      </c>
      <c r="AF46">
        <f>Q46*$Y$46</f>
        <v>689740.43910612958</v>
      </c>
      <c r="AG46">
        <f>R46*$Z$46</f>
        <v>136259.00682955084</v>
      </c>
    </row>
    <row r="47" spans="1:33" ht="18" x14ac:dyDescent="0.3">
      <c r="A47" s="96"/>
      <c r="B47" s="1" t="s">
        <v>3</v>
      </c>
      <c r="C47" s="2">
        <v>81.67</v>
      </c>
      <c r="D47" s="2">
        <v>4.22</v>
      </c>
      <c r="E47" s="99"/>
      <c r="F47" s="99"/>
      <c r="G47" s="99"/>
      <c r="H47" s="61"/>
      <c r="I47" s="61"/>
      <c r="J47" s="61"/>
      <c r="K47" s="64"/>
      <c r="L47" s="48"/>
      <c r="M47" s="48"/>
      <c r="N47" s="48"/>
      <c r="O47" s="26"/>
      <c r="P47" s="37" t="s">
        <v>13</v>
      </c>
      <c r="Q47" s="38">
        <v>299785.7</v>
      </c>
      <c r="R47" s="38">
        <v>53181.2</v>
      </c>
      <c r="S47" s="41"/>
      <c r="T47" s="48"/>
      <c r="U47" s="48"/>
      <c r="V47" s="61"/>
      <c r="W47" s="61"/>
      <c r="X47" s="64"/>
      <c r="Y47" s="48"/>
      <c r="Z47" s="48"/>
      <c r="AA47" s="48"/>
      <c r="AC47">
        <f t="shared" ref="AC47:AC48" si="49">Q47*$M$46</f>
        <v>705695.53780000005</v>
      </c>
      <c r="AD47">
        <f t="shared" ref="AD47:AD48" si="50">R47*$N$46</f>
        <v>211076.18279999998</v>
      </c>
      <c r="AF47">
        <f>Q47*$Y$46</f>
        <v>708060.91297692503</v>
      </c>
      <c r="AG47">
        <f>R47*$Z$46</f>
        <v>157115.82437699792</v>
      </c>
    </row>
    <row r="48" spans="1:33" ht="18" x14ac:dyDescent="0.3">
      <c r="A48" s="97"/>
      <c r="B48" s="1" t="s">
        <v>4</v>
      </c>
      <c r="C48" s="2">
        <v>93.35</v>
      </c>
      <c r="D48" s="2">
        <v>4.22</v>
      </c>
      <c r="E48" s="100"/>
      <c r="F48" s="100"/>
      <c r="G48" s="100"/>
      <c r="H48" s="62"/>
      <c r="I48" s="62"/>
      <c r="J48" s="62"/>
      <c r="K48" s="65"/>
      <c r="L48" s="48"/>
      <c r="M48" s="48"/>
      <c r="N48" s="48"/>
      <c r="O48" s="26"/>
      <c r="P48" s="37" t="s">
        <v>14</v>
      </c>
      <c r="Q48" s="38">
        <v>335204</v>
      </c>
      <c r="R48" s="38">
        <v>67882.600000000006</v>
      </c>
      <c r="S48" s="41"/>
      <c r="T48" s="48"/>
      <c r="U48" s="48"/>
      <c r="V48" s="62"/>
      <c r="W48" s="62"/>
      <c r="X48" s="65"/>
      <c r="Y48" s="48"/>
      <c r="Z48" s="48"/>
      <c r="AA48" s="48"/>
      <c r="AC48">
        <f t="shared" si="49"/>
        <v>789070.21600000001</v>
      </c>
      <c r="AD48">
        <f t="shared" si="50"/>
        <v>269426.03940000001</v>
      </c>
      <c r="AF48">
        <f>Q48*$Y$46</f>
        <v>791715.04936198471</v>
      </c>
      <c r="AG48">
        <f>R48*$Z$46</f>
        <v>200548.8905826495</v>
      </c>
    </row>
    <row r="49" spans="1:33" ht="18" x14ac:dyDescent="0.3">
      <c r="A49" s="87" t="s">
        <v>33</v>
      </c>
      <c r="B49" s="4" t="s">
        <v>6</v>
      </c>
      <c r="C49" s="5">
        <v>109.95</v>
      </c>
      <c r="D49" s="6">
        <v>4.22</v>
      </c>
      <c r="E49" s="90">
        <f>ROUNDDOWN(SUM(C49:D51)/3,2)</f>
        <v>109.52</v>
      </c>
      <c r="F49" s="90">
        <v>267.11</v>
      </c>
      <c r="G49" s="90">
        <v>175.99</v>
      </c>
      <c r="H49" s="103">
        <f>ROUNDDOWN(E49/E46,3)</f>
        <v>1.169</v>
      </c>
      <c r="I49" s="66">
        <f>ROUNDDOWN(F49/F46,3)</f>
        <v>1.099</v>
      </c>
      <c r="J49" s="66">
        <f>ROUNDDOWN(G49/G46,3)</f>
        <v>1.0820000000000001</v>
      </c>
      <c r="K49" s="72">
        <f>ROUNDDOWN(0.22*H49+0.4*I49+0.2*J49+0.18,3)</f>
        <v>1.093</v>
      </c>
      <c r="L49" s="45" t="s">
        <v>47</v>
      </c>
      <c r="M49" s="45">
        <v>2.5720000000000001</v>
      </c>
      <c r="N49" s="45">
        <v>4.3380000000000001</v>
      </c>
      <c r="O49" s="26"/>
      <c r="P49" s="39" t="s">
        <v>16</v>
      </c>
      <c r="Q49" s="40">
        <v>341875.7</v>
      </c>
      <c r="R49" s="40">
        <v>64803.9</v>
      </c>
      <c r="S49" s="41"/>
      <c r="T49" s="45">
        <v>230.42</v>
      </c>
      <c r="U49" s="45">
        <f>ROUNDDOWN(T49/T46,3)</f>
        <v>1.1859999999999999</v>
      </c>
      <c r="V49" s="66">
        <v>1.099</v>
      </c>
      <c r="W49" s="66">
        <v>1.0820000000000001</v>
      </c>
      <c r="X49" s="72">
        <f>ROUNDDOWN(0.22*U49+0.4*V49+0.2*W49+0.18,3)</f>
        <v>1.0960000000000001</v>
      </c>
      <c r="Y49" s="45">
        <f>X49*Y46</f>
        <v>2.5886316813067127</v>
      </c>
      <c r="Z49" s="45">
        <f>X49*Z46</f>
        <v>3.2379664903610625</v>
      </c>
      <c r="AA49" s="45" t="s">
        <v>47</v>
      </c>
      <c r="AC49">
        <f>Q49*$M$49</f>
        <v>879304.30040000007</v>
      </c>
      <c r="AD49">
        <f>R49*$N$49</f>
        <v>281119.31820000004</v>
      </c>
      <c r="AF49">
        <f>Q49*$Y$49</f>
        <v>884990.26808890933</v>
      </c>
      <c r="AG49">
        <f>R49*$Z$49</f>
        <v>209832.85664470927</v>
      </c>
    </row>
    <row r="50" spans="1:33" ht="18" x14ac:dyDescent="0.3">
      <c r="A50" s="88"/>
      <c r="B50" s="4" t="s">
        <v>8</v>
      </c>
      <c r="C50" s="9">
        <v>101.3</v>
      </c>
      <c r="D50" s="6">
        <v>4.22</v>
      </c>
      <c r="E50" s="91"/>
      <c r="F50" s="91"/>
      <c r="G50" s="91"/>
      <c r="H50" s="103"/>
      <c r="I50" s="67"/>
      <c r="J50" s="67"/>
      <c r="K50" s="73"/>
      <c r="L50" s="45"/>
      <c r="M50" s="45"/>
      <c r="N50" s="45"/>
      <c r="O50" s="26"/>
      <c r="P50" s="39" t="s">
        <v>18</v>
      </c>
      <c r="Q50" s="40">
        <v>335199.7</v>
      </c>
      <c r="R50" s="40">
        <v>67874.7</v>
      </c>
      <c r="S50" s="41"/>
      <c r="T50" s="45"/>
      <c r="U50" s="45"/>
      <c r="V50" s="67"/>
      <c r="W50" s="67"/>
      <c r="X50" s="73"/>
      <c r="Y50" s="45"/>
      <c r="Z50" s="45"/>
      <c r="AA50" s="45"/>
      <c r="AC50">
        <f t="shared" ref="AC50:AC51" si="51">Q50*$M$49</f>
        <v>862133.62840000005</v>
      </c>
      <c r="AD50">
        <f t="shared" ref="AD50:AD51" si="52">R50*$N$49</f>
        <v>294440.4486</v>
      </c>
      <c r="AF50">
        <f t="shared" ref="AF50:AF51" si="53">Q50*$Y$49</f>
        <v>867708.56298450578</v>
      </c>
      <c r="AG50">
        <f t="shared" ref="AG50:AG51" si="54">R50*$Z$49</f>
        <v>219776.00414331001</v>
      </c>
    </row>
    <row r="51" spans="1:33" ht="18.600000000000001" thickBot="1" x14ac:dyDescent="0.35">
      <c r="A51" s="89"/>
      <c r="B51" s="30" t="s">
        <v>9</v>
      </c>
      <c r="C51" s="33">
        <v>104.66</v>
      </c>
      <c r="D51" s="32">
        <v>4.22</v>
      </c>
      <c r="E51" s="92"/>
      <c r="F51" s="92"/>
      <c r="G51" s="92"/>
      <c r="H51" s="110"/>
      <c r="I51" s="68"/>
      <c r="J51" s="68"/>
      <c r="K51" s="76"/>
      <c r="L51" s="46"/>
      <c r="M51" s="46"/>
      <c r="N51" s="46"/>
      <c r="O51" s="26"/>
      <c r="P51" s="39" t="s">
        <v>19</v>
      </c>
      <c r="Q51" s="40">
        <v>332044.7</v>
      </c>
      <c r="R51" s="40">
        <v>59446.3</v>
      </c>
      <c r="S51" s="41"/>
      <c r="T51" s="46"/>
      <c r="U51" s="46"/>
      <c r="V51" s="68"/>
      <c r="W51" s="68"/>
      <c r="X51" s="76"/>
      <c r="Y51" s="46"/>
      <c r="Z51" s="46"/>
      <c r="AA51" s="46"/>
      <c r="AC51">
        <f t="shared" si="51"/>
        <v>854018.96840000001</v>
      </c>
      <c r="AD51">
        <f t="shared" si="52"/>
        <v>257878.04940000002</v>
      </c>
      <c r="AF51">
        <f t="shared" si="53"/>
        <v>859541.43002998305</v>
      </c>
      <c r="AG51">
        <f t="shared" si="54"/>
        <v>192485.12737595083</v>
      </c>
    </row>
    <row r="52" spans="1:33" ht="15" thickBot="1" x14ac:dyDescent="0.35">
      <c r="A52" s="84" t="s">
        <v>77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6"/>
      <c r="P52" s="26"/>
      <c r="Q52" s="41"/>
      <c r="R52" s="41"/>
      <c r="S52" s="41"/>
    </row>
    <row r="53" spans="1:33" ht="18" x14ac:dyDescent="0.3">
      <c r="A53" s="95" t="s">
        <v>34</v>
      </c>
      <c r="B53" s="27" t="s">
        <v>11</v>
      </c>
      <c r="C53" s="28">
        <v>165.7</v>
      </c>
      <c r="D53" s="29">
        <v>4.22</v>
      </c>
      <c r="E53" s="98">
        <f>ROUNDDOWN(SUM(C53:D55)/3,2)</f>
        <v>210.62</v>
      </c>
      <c r="F53" s="98">
        <v>266.26</v>
      </c>
      <c r="G53" s="98">
        <v>186.78</v>
      </c>
      <c r="H53" s="60">
        <f>ROUNDDOWN(E53/E49,3)</f>
        <v>1.923</v>
      </c>
      <c r="I53" s="60">
        <f>ROUNDDOWN(F53/F49,3)</f>
        <v>0.996</v>
      </c>
      <c r="J53" s="60">
        <f>ROUNDDOWN(G53/G49,3)</f>
        <v>1.0609999999999999</v>
      </c>
      <c r="K53" s="63">
        <f>ROUNDDOWN(0.22*H53+0.4*I53+0.2*J53+0.18,3)</f>
        <v>1.2130000000000001</v>
      </c>
      <c r="L53" s="47" t="s">
        <v>48</v>
      </c>
      <c r="M53" s="47">
        <v>3.1190000000000002</v>
      </c>
      <c r="N53" s="47">
        <v>5.2610000000000001</v>
      </c>
      <c r="O53" s="26"/>
      <c r="P53" s="37" t="s">
        <v>1</v>
      </c>
      <c r="Q53" s="38">
        <v>339666.2</v>
      </c>
      <c r="R53" s="38">
        <v>59516.5</v>
      </c>
      <c r="S53" s="41"/>
      <c r="T53" s="47">
        <v>229.01</v>
      </c>
      <c r="U53" s="47">
        <f>ROUNDDOWN(T53/T49,3)</f>
        <v>0.99299999999999999</v>
      </c>
      <c r="V53" s="60">
        <v>0.996</v>
      </c>
      <c r="W53" s="60">
        <v>1.0609999999999999</v>
      </c>
      <c r="X53" s="63">
        <f>ROUNDDOWN(0.22*U53+0.4*V53+0.2*W53+0.18,3)</f>
        <v>1.0089999999999999</v>
      </c>
      <c r="Y53" s="47">
        <f>X53*Y49</f>
        <v>2.6119293664384728</v>
      </c>
      <c r="Z53" s="47">
        <f>X53*Z49</f>
        <v>3.2671081887743116</v>
      </c>
      <c r="AA53" s="47" t="s">
        <v>48</v>
      </c>
      <c r="AC53">
        <f>Q53*$M$53</f>
        <v>1059418.8778000001</v>
      </c>
      <c r="AD53">
        <f>R53*$N$53</f>
        <v>313116.30650000001</v>
      </c>
      <c r="AF53">
        <f>Q53*$Y$53</f>
        <v>887184.12256656366</v>
      </c>
      <c r="AG53">
        <f>R53*$Z$53</f>
        <v>194446.84451718631</v>
      </c>
    </row>
    <row r="54" spans="1:33" ht="18" x14ac:dyDescent="0.3">
      <c r="A54" s="96"/>
      <c r="B54" s="1" t="s">
        <v>13</v>
      </c>
      <c r="C54" s="2">
        <v>241.69</v>
      </c>
      <c r="D54" s="2">
        <v>4.22</v>
      </c>
      <c r="E54" s="99"/>
      <c r="F54" s="99"/>
      <c r="G54" s="99"/>
      <c r="H54" s="61"/>
      <c r="I54" s="61"/>
      <c r="J54" s="61"/>
      <c r="K54" s="64"/>
      <c r="L54" s="48"/>
      <c r="M54" s="48"/>
      <c r="N54" s="48"/>
      <c r="O54" s="26"/>
      <c r="P54" s="37" t="s">
        <v>3</v>
      </c>
      <c r="Q54" s="38">
        <v>310062.5</v>
      </c>
      <c r="R54" s="38">
        <v>51386.1</v>
      </c>
      <c r="S54" s="41"/>
      <c r="T54" s="48"/>
      <c r="U54" s="48"/>
      <c r="V54" s="61"/>
      <c r="W54" s="61"/>
      <c r="X54" s="64"/>
      <c r="Y54" s="48"/>
      <c r="Z54" s="48"/>
      <c r="AA54" s="48"/>
      <c r="AC54">
        <f t="shared" ref="AC54:AC55" si="55">Q54*$M$53</f>
        <v>967084.93750000012</v>
      </c>
      <c r="AD54">
        <f t="shared" ref="AD54:AD55" si="56">R54*$N$53</f>
        <v>270342.2721</v>
      </c>
      <c r="AF54">
        <f t="shared" ref="AF54:AF55" si="57">Q54*$Y$53</f>
        <v>809861.34918132902</v>
      </c>
      <c r="AG54">
        <f t="shared" ref="AG54:AG55" si="58">R54*$Z$53</f>
        <v>167883.94809917564</v>
      </c>
    </row>
    <row r="55" spans="1:33" ht="18" x14ac:dyDescent="0.3">
      <c r="A55" s="97"/>
      <c r="B55" s="1" t="s">
        <v>14</v>
      </c>
      <c r="C55" s="2">
        <v>211.81</v>
      </c>
      <c r="D55" s="2">
        <v>4.22</v>
      </c>
      <c r="E55" s="100"/>
      <c r="F55" s="100"/>
      <c r="G55" s="100"/>
      <c r="H55" s="62"/>
      <c r="I55" s="62"/>
      <c r="J55" s="62"/>
      <c r="K55" s="65"/>
      <c r="L55" s="48"/>
      <c r="M55" s="48"/>
      <c r="N55" s="48"/>
      <c r="O55" s="26"/>
      <c r="P55" s="37" t="s">
        <v>4</v>
      </c>
      <c r="Q55" s="38">
        <v>346949.9</v>
      </c>
      <c r="R55" s="38">
        <v>62213.5</v>
      </c>
      <c r="S55" s="41"/>
      <c r="T55" s="48"/>
      <c r="U55" s="48"/>
      <c r="V55" s="62"/>
      <c r="W55" s="62"/>
      <c r="X55" s="65"/>
      <c r="Y55" s="48"/>
      <c r="Z55" s="48"/>
      <c r="AA55" s="48"/>
      <c r="AC55">
        <f t="shared" si="55"/>
        <v>1082136.7381000002</v>
      </c>
      <c r="AD55">
        <f t="shared" si="56"/>
        <v>327305.22350000002</v>
      </c>
      <c r="AF55">
        <f t="shared" si="57"/>
        <v>906208.63249289151</v>
      </c>
      <c r="AG55">
        <f t="shared" si="58"/>
        <v>203258.23530231064</v>
      </c>
    </row>
    <row r="56" spans="1:33" ht="18" x14ac:dyDescent="0.3">
      <c r="A56" s="87" t="s">
        <v>35</v>
      </c>
      <c r="B56" s="8" t="s">
        <v>16</v>
      </c>
      <c r="C56" s="5">
        <v>111.66</v>
      </c>
      <c r="D56" s="6">
        <v>4.22</v>
      </c>
      <c r="E56" s="90">
        <f>ROUNDDOWN(SUM(C56:D58)/3,2)</f>
        <v>121.17</v>
      </c>
      <c r="F56" s="90">
        <v>287.04000000000002</v>
      </c>
      <c r="G56" s="90">
        <v>187.5</v>
      </c>
      <c r="H56" s="103">
        <f>ROUNDDOWN(E56/E53,3)</f>
        <v>0.57499999999999996</v>
      </c>
      <c r="I56" s="66">
        <f>ROUNDDOWN(F56/F53,3)</f>
        <v>1.0780000000000001</v>
      </c>
      <c r="J56" s="66">
        <f>ROUNDDOWN(G56/G53,3)</f>
        <v>1.0029999999999999</v>
      </c>
      <c r="K56" s="72">
        <f>ROUNDDOWN(0.22*H56+0.4*I56+0.2*J56+0.18,3)</f>
        <v>0.93799999999999994</v>
      </c>
      <c r="L56" s="45" t="s">
        <v>49</v>
      </c>
      <c r="M56" s="45">
        <v>2.9249999999999998</v>
      </c>
      <c r="N56" s="45">
        <v>4.9340000000000002</v>
      </c>
      <c r="O56" s="26"/>
      <c r="P56" s="39" t="s">
        <v>6</v>
      </c>
      <c r="Q56" s="40">
        <v>329673.59999999998</v>
      </c>
      <c r="R56" s="40">
        <v>51403.199999999997</v>
      </c>
      <c r="S56" s="41"/>
      <c r="T56" s="45">
        <v>227.13</v>
      </c>
      <c r="U56" s="45">
        <f>ROUNDDOWN(T56/T53,3)</f>
        <v>0.99099999999999999</v>
      </c>
      <c r="V56" s="66">
        <v>1.0780000000000001</v>
      </c>
      <c r="W56" s="66">
        <v>1.0029999999999999</v>
      </c>
      <c r="X56" s="72">
        <f>ROUNDDOWN(0.22*U56+0.4*V56+0.2*W56+0.18,3)</f>
        <v>1.0289999999999999</v>
      </c>
      <c r="Y56" s="45">
        <f>X56*Y53</f>
        <v>2.6876753180651884</v>
      </c>
      <c r="Z56" s="45">
        <f>X56*Z53</f>
        <v>3.3618543262487663</v>
      </c>
      <c r="AA56" s="45" t="s">
        <v>49</v>
      </c>
      <c r="AC56">
        <f>Q56*$M$56</f>
        <v>964295.27999999991</v>
      </c>
      <c r="AD56">
        <f>R56*$N$56</f>
        <v>253623.38879999999</v>
      </c>
      <c r="AF56">
        <f>Q56*$Y$56</f>
        <v>886055.59773769567</v>
      </c>
      <c r="AG56">
        <f>R56*$Z$56</f>
        <v>172810.07030303057</v>
      </c>
    </row>
    <row r="57" spans="1:33" ht="18" x14ac:dyDescent="0.3">
      <c r="A57" s="88"/>
      <c r="B57" s="4" t="s">
        <v>18</v>
      </c>
      <c r="C57" s="5">
        <v>112.24</v>
      </c>
      <c r="D57" s="6">
        <v>4.22</v>
      </c>
      <c r="E57" s="91"/>
      <c r="F57" s="91"/>
      <c r="G57" s="91"/>
      <c r="H57" s="103"/>
      <c r="I57" s="67"/>
      <c r="J57" s="67"/>
      <c r="K57" s="73"/>
      <c r="L57" s="45"/>
      <c r="M57" s="45"/>
      <c r="N57" s="45"/>
      <c r="O57" s="26"/>
      <c r="P57" s="39" t="s">
        <v>8</v>
      </c>
      <c r="Q57" s="40">
        <v>345164.3</v>
      </c>
      <c r="R57" s="40">
        <v>59527.6</v>
      </c>
      <c r="S57" s="41"/>
      <c r="T57" s="45"/>
      <c r="U57" s="45"/>
      <c r="V57" s="67"/>
      <c r="W57" s="67"/>
      <c r="X57" s="73"/>
      <c r="Y57" s="45"/>
      <c r="Z57" s="45"/>
      <c r="AA57" s="45"/>
      <c r="AC57">
        <f t="shared" ref="AC57:AC58" si="59">Q57*$M$56</f>
        <v>1009605.5774999999</v>
      </c>
      <c r="AD57">
        <f t="shared" ref="AD57:AD58" si="60">R57*$N$56</f>
        <v>293709.17839999998</v>
      </c>
      <c r="AF57">
        <f t="shared" ref="AF57:AF58" si="61">Q57*$Y$56</f>
        <v>927689.56978724804</v>
      </c>
      <c r="AG57">
        <f t="shared" ref="AG57:AG58" si="62">R57*$Z$56</f>
        <v>200123.11959120605</v>
      </c>
    </row>
    <row r="58" spans="1:33" ht="18" x14ac:dyDescent="0.3">
      <c r="A58" s="101"/>
      <c r="B58" s="4" t="s">
        <v>19</v>
      </c>
      <c r="C58" s="5">
        <v>126.96</v>
      </c>
      <c r="D58" s="5">
        <v>4.22</v>
      </c>
      <c r="E58" s="102"/>
      <c r="F58" s="102"/>
      <c r="G58" s="102"/>
      <c r="H58" s="103"/>
      <c r="I58" s="82"/>
      <c r="J58" s="82"/>
      <c r="K58" s="74"/>
      <c r="L58" s="45"/>
      <c r="M58" s="45"/>
      <c r="N58" s="45"/>
      <c r="O58" s="26"/>
      <c r="P58" s="39" t="s">
        <v>9</v>
      </c>
      <c r="Q58" s="40">
        <v>314020.14</v>
      </c>
      <c r="R58" s="40">
        <v>50460</v>
      </c>
      <c r="S58" s="41"/>
      <c r="T58" s="45"/>
      <c r="U58" s="45"/>
      <c r="V58" s="82"/>
      <c r="W58" s="82"/>
      <c r="X58" s="74"/>
      <c r="Y58" s="45"/>
      <c r="Z58" s="45"/>
      <c r="AA58" s="45"/>
      <c r="AC58">
        <f t="shared" si="59"/>
        <v>918508.90949999995</v>
      </c>
      <c r="AD58">
        <f t="shared" si="60"/>
        <v>248969.64</v>
      </c>
      <c r="AF58">
        <f t="shared" si="61"/>
        <v>843984.17965337506</v>
      </c>
      <c r="AG58">
        <f t="shared" si="62"/>
        <v>169639.16930251275</v>
      </c>
    </row>
    <row r="59" spans="1:33" ht="18" x14ac:dyDescent="0.3">
      <c r="A59" s="106" t="s">
        <v>36</v>
      </c>
      <c r="B59" s="1" t="s">
        <v>1</v>
      </c>
      <c r="C59" s="2">
        <v>69.150000000000006</v>
      </c>
      <c r="D59" s="3">
        <v>4.22</v>
      </c>
      <c r="E59" s="107">
        <f>ROUNDDOWN(SUM(C59:D61)/3,2)</f>
        <v>63.29</v>
      </c>
      <c r="F59" s="107">
        <v>272.35000000000002</v>
      </c>
      <c r="G59" s="107">
        <v>190.45</v>
      </c>
      <c r="H59" s="81">
        <f>ROUNDDOWN(E59/E56,3)</f>
        <v>0.52200000000000002</v>
      </c>
      <c r="I59" s="81">
        <f>ROUNDDOWN(F59/F56,3)</f>
        <v>0.94799999999999995</v>
      </c>
      <c r="J59" s="81">
        <f>ROUNDDOWN(G59/G56,3)</f>
        <v>1.0149999999999999</v>
      </c>
      <c r="K59" s="75">
        <f>ROUNDDOWN(0.22*H59+0.4*I59+0.2*J59+0.18,3)</f>
        <v>0.877</v>
      </c>
      <c r="L59" s="48" t="s">
        <v>50</v>
      </c>
      <c r="M59" s="48">
        <v>2.5649999999999999</v>
      </c>
      <c r="N59" s="48">
        <v>4.327</v>
      </c>
      <c r="O59" s="26"/>
      <c r="P59" s="37" t="s">
        <v>11</v>
      </c>
      <c r="Q59" s="38">
        <v>313988.61</v>
      </c>
      <c r="R59" s="38">
        <v>47285.279999999999</v>
      </c>
      <c r="S59" s="41"/>
      <c r="T59" s="48">
        <v>209.1</v>
      </c>
      <c r="U59" s="48">
        <f>ROUNDDOWN(T59/T56,3)</f>
        <v>0.92</v>
      </c>
      <c r="V59" s="81">
        <v>0.94799999999999995</v>
      </c>
      <c r="W59" s="81">
        <v>1.0149999999999999</v>
      </c>
      <c r="X59" s="75">
        <f>ROUNDDOWN(0.22*U59+0.4*V59+0.2*W59+0.18,3)</f>
        <v>0.96399999999999997</v>
      </c>
      <c r="Y59" s="48">
        <f>X59*Y56</f>
        <v>2.5909190066148415</v>
      </c>
      <c r="Z59" s="48">
        <f>X59*Z56</f>
        <v>3.2408275705038108</v>
      </c>
      <c r="AA59" s="48" t="s">
        <v>50</v>
      </c>
      <c r="AC59">
        <f>Q59*$M$59</f>
        <v>805380.78464999993</v>
      </c>
      <c r="AD59">
        <f>R59*$N$59</f>
        <v>204603.40656</v>
      </c>
      <c r="AF59">
        <f>Q59*$Y$59</f>
        <v>813519.05750957481</v>
      </c>
      <c r="AG59">
        <f>R59*$Z$59</f>
        <v>153243.43910299242</v>
      </c>
    </row>
    <row r="60" spans="1:33" ht="18" x14ac:dyDescent="0.3">
      <c r="A60" s="96"/>
      <c r="B60" s="1" t="s">
        <v>3</v>
      </c>
      <c r="C60" s="2">
        <v>58.82</v>
      </c>
      <c r="D60" s="2">
        <v>4.22</v>
      </c>
      <c r="E60" s="99"/>
      <c r="F60" s="99"/>
      <c r="G60" s="99"/>
      <c r="H60" s="61"/>
      <c r="I60" s="61"/>
      <c r="J60" s="61"/>
      <c r="K60" s="64"/>
      <c r="L60" s="48"/>
      <c r="M60" s="48"/>
      <c r="N60" s="48"/>
      <c r="O60" s="26"/>
      <c r="P60" s="37" t="s">
        <v>13</v>
      </c>
      <c r="Q60" s="38">
        <v>319739.43</v>
      </c>
      <c r="R60" s="38">
        <v>53553.48</v>
      </c>
      <c r="S60" s="41"/>
      <c r="T60" s="48"/>
      <c r="U60" s="48"/>
      <c r="V60" s="61"/>
      <c r="W60" s="61"/>
      <c r="X60" s="64"/>
      <c r="Y60" s="48"/>
      <c r="Z60" s="48"/>
      <c r="AA60" s="48"/>
      <c r="AC60">
        <f t="shared" ref="AC60:AC61" si="63">Q60*$M$59</f>
        <v>820131.63795</v>
      </c>
      <c r="AD60">
        <f t="shared" ref="AD60:AD61" si="64">R60*$N$59</f>
        <v>231725.90796000001</v>
      </c>
      <c r="AF60">
        <f t="shared" ref="AF60:AF61" si="65">Q60*$Y$59</f>
        <v>828418.96635119559</v>
      </c>
      <c r="AG60">
        <f t="shared" ref="AG60:AG61" si="66">R60*$Z$59</f>
        <v>173557.59448042442</v>
      </c>
    </row>
    <row r="61" spans="1:33" ht="18" x14ac:dyDescent="0.3">
      <c r="A61" s="97"/>
      <c r="B61" s="1" t="s">
        <v>4</v>
      </c>
      <c r="C61" s="2">
        <v>49.24</v>
      </c>
      <c r="D61" s="2">
        <v>4.22</v>
      </c>
      <c r="E61" s="100"/>
      <c r="F61" s="100"/>
      <c r="G61" s="100"/>
      <c r="H61" s="62"/>
      <c r="I61" s="62"/>
      <c r="J61" s="62"/>
      <c r="K61" s="65"/>
      <c r="L61" s="48"/>
      <c r="M61" s="48"/>
      <c r="N61" s="48"/>
      <c r="O61" s="26"/>
      <c r="P61" s="37" t="s">
        <v>14</v>
      </c>
      <c r="Q61" s="38">
        <v>328519.59999999998</v>
      </c>
      <c r="R61" s="38">
        <v>56533.890000000014</v>
      </c>
      <c r="S61" s="41"/>
      <c r="T61" s="48"/>
      <c r="U61" s="48"/>
      <c r="V61" s="62"/>
      <c r="W61" s="62"/>
      <c r="X61" s="65"/>
      <c r="Y61" s="48"/>
      <c r="Z61" s="48"/>
      <c r="AA61" s="48"/>
      <c r="AC61">
        <f t="shared" si="63"/>
        <v>842652.77399999998</v>
      </c>
      <c r="AD61">
        <f t="shared" si="64"/>
        <v>244622.14203000005</v>
      </c>
      <c r="AF61">
        <f t="shared" si="65"/>
        <v>851167.67568550503</v>
      </c>
      <c r="AG61">
        <f t="shared" si="66"/>
        <v>183216.58937982973</v>
      </c>
    </row>
    <row r="62" spans="1:33" ht="18" x14ac:dyDescent="0.3">
      <c r="A62" s="87" t="s">
        <v>37</v>
      </c>
      <c r="B62" s="4" t="s">
        <v>6</v>
      </c>
      <c r="C62" s="5">
        <v>47.89</v>
      </c>
      <c r="D62" s="6">
        <v>4.22</v>
      </c>
      <c r="E62" s="90">
        <f>ROUNDDOWN(SUM(C62:D64)/3,2)</f>
        <v>44.68</v>
      </c>
      <c r="F62" s="90">
        <v>294.23</v>
      </c>
      <c r="G62" s="90">
        <v>195.86</v>
      </c>
      <c r="H62" s="111">
        <f>ROUNDDOWN(E62/E59,3)</f>
        <v>0.70499999999999996</v>
      </c>
      <c r="I62" s="66">
        <f>ROUNDDOWN(F62/F59,3)</f>
        <v>1.08</v>
      </c>
      <c r="J62" s="66">
        <f>ROUNDDOWN(G62/G59,3)</f>
        <v>1.028</v>
      </c>
      <c r="K62" s="77">
        <f>ROUNDDOWN(0.22*H62+0.4*I62+0.2*J62+0.18,3)</f>
        <v>0.97199999999999998</v>
      </c>
      <c r="L62" s="45" t="s">
        <v>51</v>
      </c>
      <c r="M62" s="45">
        <v>2.4929999999999999</v>
      </c>
      <c r="N62" s="45">
        <v>4.2050000000000001</v>
      </c>
      <c r="O62" s="26"/>
      <c r="P62" s="39" t="s">
        <v>16</v>
      </c>
      <c r="Q62" s="40">
        <v>340088.09</v>
      </c>
      <c r="R62" s="40">
        <v>59227.42</v>
      </c>
      <c r="S62" s="41"/>
      <c r="T62" s="45">
        <v>185.75</v>
      </c>
      <c r="U62" s="45">
        <f>ROUNDDOWN(T62/T59,3)</f>
        <v>0.88800000000000001</v>
      </c>
      <c r="V62" s="66">
        <v>1.08</v>
      </c>
      <c r="W62" s="66">
        <v>1.028</v>
      </c>
      <c r="X62" s="77">
        <f>ROUNDDOWN(0.22*U62+0.4*V62+0.2*W62+0.18,3)</f>
        <v>1.012</v>
      </c>
      <c r="Y62" s="45">
        <f>X62*Y59</f>
        <v>2.6220100346942194</v>
      </c>
      <c r="Z62" s="45">
        <f>X62*Z59</f>
        <v>3.2797175013498565</v>
      </c>
      <c r="AA62" s="45" t="s">
        <v>51</v>
      </c>
      <c r="AC62">
        <f>Q62*$M$62</f>
        <v>847839.60837000003</v>
      </c>
      <c r="AD62">
        <f>R62*$N$62</f>
        <v>249051.30109999998</v>
      </c>
      <c r="AF62">
        <f>Q62*$Y$62</f>
        <v>891714.3846599909</v>
      </c>
      <c r="AG62">
        <f>R62*$Z$62</f>
        <v>194249.20593379851</v>
      </c>
    </row>
    <row r="63" spans="1:33" ht="18" x14ac:dyDescent="0.3">
      <c r="A63" s="88"/>
      <c r="B63" s="4" t="s">
        <v>8</v>
      </c>
      <c r="C63" s="9">
        <v>37.200000000000003</v>
      </c>
      <c r="D63" s="6">
        <v>4.22</v>
      </c>
      <c r="E63" s="91"/>
      <c r="F63" s="91"/>
      <c r="G63" s="91"/>
      <c r="H63" s="111"/>
      <c r="I63" s="67"/>
      <c r="J63" s="67"/>
      <c r="K63" s="78"/>
      <c r="L63" s="45"/>
      <c r="M63" s="45"/>
      <c r="N63" s="45"/>
      <c r="O63" s="26"/>
      <c r="P63" s="39" t="s">
        <v>18</v>
      </c>
      <c r="Q63" s="40">
        <v>330689.94999999995</v>
      </c>
      <c r="R63" s="40">
        <v>59214.020000000019</v>
      </c>
      <c r="S63" s="41"/>
      <c r="T63" s="45"/>
      <c r="U63" s="45"/>
      <c r="V63" s="67"/>
      <c r="W63" s="67"/>
      <c r="X63" s="78"/>
      <c r="Y63" s="45"/>
      <c r="Z63" s="45"/>
      <c r="AA63" s="45"/>
      <c r="AC63">
        <f t="shared" ref="AC63:AC64" si="67">Q63*$M$62</f>
        <v>824410.0453499998</v>
      </c>
      <c r="AD63">
        <f t="shared" ref="AD63:AD64" si="68">R63*$N$62</f>
        <v>248994.95410000009</v>
      </c>
      <c r="AF63">
        <f t="shared" ref="AF63:AF64" si="69">Q63*$Y$62</f>
        <v>867072.36727252952</v>
      </c>
      <c r="AG63">
        <f t="shared" ref="AG63:AG64" si="70">R63*$Z$62</f>
        <v>194205.25771928049</v>
      </c>
    </row>
    <row r="64" spans="1:33" ht="18.600000000000001" thickBot="1" x14ac:dyDescent="0.35">
      <c r="A64" s="89"/>
      <c r="B64" s="30" t="s">
        <v>9</v>
      </c>
      <c r="C64" s="33">
        <v>36.31</v>
      </c>
      <c r="D64" s="32">
        <v>4.22</v>
      </c>
      <c r="E64" s="92"/>
      <c r="F64" s="92"/>
      <c r="G64" s="92"/>
      <c r="H64" s="112"/>
      <c r="I64" s="68"/>
      <c r="J64" s="68"/>
      <c r="K64" s="79"/>
      <c r="L64" s="46"/>
      <c r="M64" s="46"/>
      <c r="N64" s="46"/>
      <c r="O64" s="26"/>
      <c r="P64" s="39" t="s">
        <v>19</v>
      </c>
      <c r="Q64" s="40">
        <v>328769.66000000003</v>
      </c>
      <c r="R64" s="40">
        <v>55956.830000000016</v>
      </c>
      <c r="S64" s="41"/>
      <c r="T64" s="46"/>
      <c r="U64" s="46"/>
      <c r="V64" s="68"/>
      <c r="W64" s="68"/>
      <c r="X64" s="79"/>
      <c r="Y64" s="46"/>
      <c r="Z64" s="46"/>
      <c r="AA64" s="46"/>
      <c r="AC64">
        <f t="shared" si="67"/>
        <v>819622.76238000009</v>
      </c>
      <c r="AD64">
        <f t="shared" si="68"/>
        <v>235298.47015000007</v>
      </c>
      <c r="AF64">
        <f t="shared" si="69"/>
        <v>862037.34762300679</v>
      </c>
      <c r="AG64">
        <f t="shared" si="70"/>
        <v>183522.59467105873</v>
      </c>
    </row>
    <row r="65" spans="1:33" ht="15" thickBot="1" x14ac:dyDescent="0.35">
      <c r="A65" s="84" t="s">
        <v>78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6"/>
      <c r="P65" s="26"/>
      <c r="Q65" s="41"/>
      <c r="R65" s="41"/>
      <c r="S65" s="41"/>
    </row>
    <row r="66" spans="1:33" ht="18" x14ac:dyDescent="0.3">
      <c r="A66" s="95" t="s">
        <v>38</v>
      </c>
      <c r="B66" s="27" t="s">
        <v>11</v>
      </c>
      <c r="C66" s="28">
        <v>36.81</v>
      </c>
      <c r="D66" s="29">
        <v>4.22</v>
      </c>
      <c r="E66" s="98">
        <f>ROUNDDOWN(SUM(C66:D68)/3,2)</f>
        <v>44.74</v>
      </c>
      <c r="F66" s="98">
        <v>294.48</v>
      </c>
      <c r="G66" s="98">
        <v>196.24</v>
      </c>
      <c r="H66" s="60">
        <f>ROUNDDOWN(E66/E62,3)</f>
        <v>1.0009999999999999</v>
      </c>
      <c r="I66" s="60">
        <f>ROUNDDOWN(F66/F62,3)</f>
        <v>1</v>
      </c>
      <c r="J66" s="60">
        <f>ROUNDDOWN(G66/G62,3)</f>
        <v>1.0009999999999999</v>
      </c>
      <c r="K66" s="63">
        <f>ROUNDDOWN(0.22*H66+0.4*I66+0.2*J66+0.18,3)</f>
        <v>1</v>
      </c>
      <c r="L66" s="47" t="s">
        <v>52</v>
      </c>
      <c r="M66" s="47">
        <v>2.4929999999999999</v>
      </c>
      <c r="N66" s="47">
        <v>4.2050000000000001</v>
      </c>
      <c r="O66" s="26"/>
      <c r="P66" s="37" t="s">
        <v>1</v>
      </c>
      <c r="Q66" s="38">
        <v>333201.70999999996</v>
      </c>
      <c r="R66" s="38">
        <v>64731.85000000002</v>
      </c>
      <c r="S66" s="41"/>
      <c r="T66" s="47">
        <v>195.85</v>
      </c>
      <c r="U66" s="47">
        <f>ROUNDDOWN(T66/T62,3)</f>
        <v>1.054</v>
      </c>
      <c r="V66" s="60">
        <v>1</v>
      </c>
      <c r="W66" s="60">
        <v>1.0009999999999999</v>
      </c>
      <c r="X66" s="63">
        <f>ROUNDDOWN(0.22*U66+0.4*V66+0.2*W66+0.18,3)</f>
        <v>1.012</v>
      </c>
      <c r="Y66" s="47">
        <f>X66*Y62</f>
        <v>2.6534741551105503</v>
      </c>
      <c r="Z66" s="47">
        <f>X66*Z62</f>
        <v>3.3190741113660547</v>
      </c>
      <c r="AA66" s="47" t="s">
        <v>52</v>
      </c>
      <c r="AC66">
        <f>Q66*$M$66</f>
        <v>830671.86302999989</v>
      </c>
      <c r="AD66">
        <f>R66*$N$66</f>
        <v>272197.4292500001</v>
      </c>
      <c r="AF66">
        <f>Q66*$Y$66</f>
        <v>884142.12592364044</v>
      </c>
      <c r="AG66">
        <f>R66*$Z$66</f>
        <v>214849.80751583082</v>
      </c>
    </row>
    <row r="67" spans="1:33" ht="18" x14ac:dyDescent="0.3">
      <c r="A67" s="96"/>
      <c r="B67" s="1" t="s">
        <v>13</v>
      </c>
      <c r="C67" s="2">
        <v>42.69</v>
      </c>
      <c r="D67" s="2">
        <v>4.22</v>
      </c>
      <c r="E67" s="99"/>
      <c r="F67" s="99"/>
      <c r="G67" s="99"/>
      <c r="H67" s="61"/>
      <c r="I67" s="61"/>
      <c r="J67" s="61"/>
      <c r="K67" s="64"/>
      <c r="L67" s="48"/>
      <c r="M67" s="48"/>
      <c r="N67" s="48"/>
      <c r="O67" s="26"/>
      <c r="P67" s="37" t="s">
        <v>3</v>
      </c>
      <c r="Q67" s="38">
        <v>313841.54000000004</v>
      </c>
      <c r="R67" s="38">
        <v>61850.090000000026</v>
      </c>
      <c r="S67" s="41"/>
      <c r="T67" s="48"/>
      <c r="U67" s="48"/>
      <c r="V67" s="61"/>
      <c r="W67" s="61"/>
      <c r="X67" s="64"/>
      <c r="Y67" s="48"/>
      <c r="Z67" s="48"/>
      <c r="AA67" s="48"/>
      <c r="AC67">
        <f t="shared" ref="AC67:AC68" si="71">Q67*$M$66</f>
        <v>782406.95922000008</v>
      </c>
      <c r="AD67">
        <f t="shared" ref="AD67:AD68" si="72">R67*$N$66</f>
        <v>260079.62845000011</v>
      </c>
      <c r="AF67">
        <f t="shared" ref="AF67:AF68" si="73">Q67*$Y$66</f>
        <v>832770.41519009403</v>
      </c>
      <c r="AG67">
        <f t="shared" ref="AG67:AG68" si="74">R67*$Z$66</f>
        <v>205285.0325046606</v>
      </c>
    </row>
    <row r="68" spans="1:33" ht="18" x14ac:dyDescent="0.3">
      <c r="A68" s="97"/>
      <c r="B68" s="1" t="s">
        <v>14</v>
      </c>
      <c r="C68" s="2">
        <v>42.07</v>
      </c>
      <c r="D68" s="2">
        <v>4.22</v>
      </c>
      <c r="E68" s="100"/>
      <c r="F68" s="100"/>
      <c r="G68" s="100"/>
      <c r="H68" s="62"/>
      <c r="I68" s="62"/>
      <c r="J68" s="62"/>
      <c r="K68" s="65"/>
      <c r="L68" s="48"/>
      <c r="M68" s="48"/>
      <c r="N68" s="48"/>
      <c r="O68" s="26"/>
      <c r="P68" s="37" t="s">
        <v>4</v>
      </c>
      <c r="Q68" s="38">
        <v>330638.67000000004</v>
      </c>
      <c r="R68" s="38">
        <v>58889.210000000014</v>
      </c>
      <c r="S68" s="41"/>
      <c r="T68" s="48"/>
      <c r="U68" s="48"/>
      <c r="V68" s="62"/>
      <c r="W68" s="62"/>
      <c r="X68" s="65"/>
      <c r="Y68" s="48"/>
      <c r="Z68" s="48"/>
      <c r="AA68" s="48"/>
      <c r="AC68">
        <f t="shared" si="71"/>
        <v>824282.20431000006</v>
      </c>
      <c r="AD68">
        <f t="shared" si="72"/>
        <v>247629.12805000006</v>
      </c>
      <c r="AF68">
        <f t="shared" si="73"/>
        <v>877341.16552512615</v>
      </c>
      <c r="AG68">
        <f t="shared" si="74"/>
        <v>195457.65234979903</v>
      </c>
    </row>
    <row r="69" spans="1:33" ht="18" x14ac:dyDescent="0.3">
      <c r="A69" s="87" t="s">
        <v>39</v>
      </c>
      <c r="B69" s="8" t="s">
        <v>16</v>
      </c>
      <c r="C69" s="5">
        <v>51.06</v>
      </c>
      <c r="D69" s="6">
        <v>4.22</v>
      </c>
      <c r="E69" s="90">
        <f>ROUNDDOWN(SUM(C69:D71)/3,2)</f>
        <v>52.2</v>
      </c>
      <c r="F69" s="90">
        <v>317.37</v>
      </c>
      <c r="G69" s="90">
        <v>195.59</v>
      </c>
      <c r="H69" s="111">
        <f>ROUNDDOWN(E69/E66,3)</f>
        <v>1.1659999999999999</v>
      </c>
      <c r="I69" s="66">
        <f>ROUNDDOWN(F69/F66,3)</f>
        <v>1.077</v>
      </c>
      <c r="J69" s="66">
        <f>ROUNDDOWN(G69/G66,3)</f>
        <v>0.996</v>
      </c>
      <c r="K69" s="77">
        <f>ROUNDDOWN(0.22*H69+0.4*I69+0.2*J69+0.18,3)</f>
        <v>1.0660000000000001</v>
      </c>
      <c r="L69" s="45" t="s">
        <v>53</v>
      </c>
      <c r="M69" s="45">
        <v>2.657</v>
      </c>
      <c r="N69" s="45">
        <v>4.4820000000000002</v>
      </c>
      <c r="O69" s="26"/>
      <c r="P69" s="39" t="s">
        <v>6</v>
      </c>
      <c r="Q69" s="40">
        <v>325144.43000000005</v>
      </c>
      <c r="R69" s="40">
        <v>64802.580000000016</v>
      </c>
      <c r="S69" s="41"/>
      <c r="T69" s="45">
        <v>195.68</v>
      </c>
      <c r="U69" s="45">
        <f>ROUNDDOWN(T69/T66,3)</f>
        <v>0.999</v>
      </c>
      <c r="V69" s="66">
        <v>1.077</v>
      </c>
      <c r="W69" s="66">
        <v>0.996</v>
      </c>
      <c r="X69" s="77">
        <f>ROUNDDOWN(0.22*U69+0.4*V69+0.2*W69+0.18,3)</f>
        <v>1.0289999999999999</v>
      </c>
      <c r="Y69" s="45">
        <f>X69*Y66</f>
        <v>2.7304249056087562</v>
      </c>
      <c r="Z69" s="45">
        <f>X69*Z66</f>
        <v>3.4153272605956699</v>
      </c>
      <c r="AA69" s="45" t="s">
        <v>53</v>
      </c>
      <c r="AC69">
        <f>Q69*$M$69</f>
        <v>863908.75051000016</v>
      </c>
      <c r="AD69">
        <f>R69*$N$69</f>
        <v>290445.16356000007</v>
      </c>
      <c r="AF69">
        <f>Q69*$Y$69</f>
        <v>887782.44959196297</v>
      </c>
      <c r="AG69">
        <f>R69*$Z$69</f>
        <v>221322.01803093179</v>
      </c>
    </row>
    <row r="70" spans="1:33" ht="18" x14ac:dyDescent="0.3">
      <c r="A70" s="88"/>
      <c r="B70" s="4" t="s">
        <v>18</v>
      </c>
      <c r="C70" s="9">
        <v>49.35</v>
      </c>
      <c r="D70" s="6">
        <v>4.22</v>
      </c>
      <c r="E70" s="91"/>
      <c r="F70" s="91"/>
      <c r="G70" s="91"/>
      <c r="H70" s="111"/>
      <c r="I70" s="67"/>
      <c r="J70" s="67"/>
      <c r="K70" s="78"/>
      <c r="L70" s="45"/>
      <c r="M70" s="45"/>
      <c r="N70" s="45"/>
      <c r="O70" s="26"/>
      <c r="P70" s="39" t="s">
        <v>8</v>
      </c>
      <c r="Q70" s="40">
        <v>334542.08000000002</v>
      </c>
      <c r="R70" s="40">
        <v>64805.4</v>
      </c>
      <c r="S70" s="41"/>
      <c r="T70" s="45"/>
      <c r="U70" s="45"/>
      <c r="V70" s="67"/>
      <c r="W70" s="67"/>
      <c r="X70" s="78"/>
      <c r="Y70" s="45"/>
      <c r="Z70" s="45"/>
      <c r="AA70" s="45"/>
      <c r="AC70">
        <f t="shared" ref="AC70:AC71" si="75">Q70*$M$69</f>
        <v>888878.30656000006</v>
      </c>
      <c r="AD70">
        <f t="shared" ref="AD70:AD71" si="76">R70*$N$69</f>
        <v>290457.8028</v>
      </c>
      <c r="AF70">
        <f t="shared" ref="AF70:AF71" si="77">Q70*$Y$69</f>
        <v>913442.02720615698</v>
      </c>
      <c r="AG70">
        <f t="shared" ref="AG70:AG71" si="78">R70*$Z$69</f>
        <v>221331.64925380662</v>
      </c>
    </row>
    <row r="71" spans="1:33" ht="18" x14ac:dyDescent="0.3">
      <c r="A71" s="101"/>
      <c r="B71" s="4" t="s">
        <v>19</v>
      </c>
      <c r="C71" s="9">
        <v>43.53</v>
      </c>
      <c r="D71" s="5">
        <v>4.22</v>
      </c>
      <c r="E71" s="102"/>
      <c r="F71" s="102"/>
      <c r="G71" s="102"/>
      <c r="H71" s="111"/>
      <c r="I71" s="82"/>
      <c r="J71" s="82"/>
      <c r="K71" s="80"/>
      <c r="L71" s="45"/>
      <c r="M71" s="45"/>
      <c r="N71" s="45"/>
      <c r="O71" s="26"/>
      <c r="P71" s="39" t="s">
        <v>9</v>
      </c>
      <c r="Q71" s="40">
        <v>303809.7</v>
      </c>
      <c r="R71" s="40">
        <v>46243.62</v>
      </c>
      <c r="S71" s="41"/>
      <c r="T71" s="45"/>
      <c r="U71" s="45"/>
      <c r="V71" s="82"/>
      <c r="W71" s="82"/>
      <c r="X71" s="80"/>
      <c r="Y71" s="45"/>
      <c r="Z71" s="45"/>
      <c r="AA71" s="45"/>
      <c r="AC71">
        <f t="shared" si="75"/>
        <v>807222.37290000007</v>
      </c>
      <c r="AD71">
        <f t="shared" si="76"/>
        <v>207263.90484000003</v>
      </c>
      <c r="AF71">
        <f t="shared" si="77"/>
        <v>829529.57144552458</v>
      </c>
      <c r="AG71">
        <f t="shared" si="78"/>
        <v>157937.09601462714</v>
      </c>
    </row>
    <row r="72" spans="1:33" ht="18" x14ac:dyDescent="0.3">
      <c r="A72" s="106" t="s">
        <v>40</v>
      </c>
      <c r="B72" s="1" t="s">
        <v>1</v>
      </c>
      <c r="C72" s="2">
        <v>41.46</v>
      </c>
      <c r="D72" s="3">
        <v>4.22</v>
      </c>
      <c r="E72" s="107">
        <f>ROUNDDOWN(SUM(C72:D74)/3,2)</f>
        <v>38.74</v>
      </c>
      <c r="F72" s="107">
        <v>309.5</v>
      </c>
      <c r="G72" s="107">
        <v>198.55</v>
      </c>
      <c r="H72" s="81">
        <f>ROUNDDOWN(E72/E69,3)</f>
        <v>0.74199999999999999</v>
      </c>
      <c r="I72" s="81">
        <f>ROUNDDOWN(F72/F69,3)</f>
        <v>0.97499999999999998</v>
      </c>
      <c r="J72" s="81">
        <f>ROUNDDOWN(G72/G69,3)</f>
        <v>1.0149999999999999</v>
      </c>
      <c r="K72" s="75">
        <f>ROUNDDOWN(0.22*H72+0.4*I72+0.2*J72+0.18,3)</f>
        <v>0.93600000000000005</v>
      </c>
      <c r="L72" s="48" t="s">
        <v>54</v>
      </c>
      <c r="M72" s="48">
        <v>2.4860000000000002</v>
      </c>
      <c r="N72" s="48">
        <v>4.1950000000000003</v>
      </c>
      <c r="O72" s="26"/>
      <c r="P72" s="37" t="s">
        <v>11</v>
      </c>
      <c r="Q72" s="38">
        <v>312867.31</v>
      </c>
      <c r="R72" s="38">
        <v>51767.56</v>
      </c>
      <c r="S72" s="41"/>
      <c r="T72" s="48">
        <v>195.43</v>
      </c>
      <c r="U72" s="48">
        <f>ROUNDDOWN(T72/T69,3)</f>
        <v>0.998</v>
      </c>
      <c r="V72" s="81">
        <v>0.97499999999999998</v>
      </c>
      <c r="W72" s="81">
        <v>1.0149999999999999</v>
      </c>
      <c r="X72" s="75">
        <f>ROUNDDOWN(0.22*U72+0.4*V72+0.2*W72+0.18,3)</f>
        <v>0.99199999999999999</v>
      </c>
      <c r="Y72" s="48">
        <f>X72*Y69</f>
        <v>2.7085815063638861</v>
      </c>
      <c r="Z72" s="48">
        <f>X72*Z69</f>
        <v>3.3880046425109045</v>
      </c>
      <c r="AA72" s="48" t="s">
        <v>54</v>
      </c>
      <c r="AC72">
        <f>Q72*$M$72</f>
        <v>777788.13266</v>
      </c>
      <c r="AD72">
        <f>R72*$N$72</f>
        <v>217164.9142</v>
      </c>
      <c r="AF72">
        <f>Q72*$Y$72</f>
        <v>847426.60981181695</v>
      </c>
      <c r="AG72">
        <f>R72*$Z$72</f>
        <v>175388.73361146179</v>
      </c>
    </row>
    <row r="73" spans="1:33" ht="18" x14ac:dyDescent="0.3">
      <c r="A73" s="96"/>
      <c r="B73" s="1" t="s">
        <v>3</v>
      </c>
      <c r="C73" s="2">
        <v>31.39</v>
      </c>
      <c r="D73" s="2">
        <v>4.22</v>
      </c>
      <c r="E73" s="99"/>
      <c r="F73" s="99"/>
      <c r="G73" s="99"/>
      <c r="H73" s="61"/>
      <c r="I73" s="61"/>
      <c r="J73" s="61"/>
      <c r="K73" s="64"/>
      <c r="L73" s="48"/>
      <c r="M73" s="48"/>
      <c r="N73" s="48"/>
      <c r="O73" s="26"/>
      <c r="P73" s="37" t="s">
        <v>13</v>
      </c>
      <c r="Q73" s="38">
        <v>315648.42</v>
      </c>
      <c r="R73" s="38">
        <v>50337.38</v>
      </c>
      <c r="S73" s="41"/>
      <c r="T73" s="48"/>
      <c r="U73" s="48"/>
      <c r="V73" s="61"/>
      <c r="W73" s="61"/>
      <c r="X73" s="64"/>
      <c r="Y73" s="48"/>
      <c r="Z73" s="48"/>
      <c r="AA73" s="48"/>
      <c r="AC73">
        <f t="shared" ref="AC73:AC74" si="79">Q73*$M$72</f>
        <v>784701.97212000005</v>
      </c>
      <c r="AD73">
        <f t="shared" ref="AD73:AD74" si="80">R73*$N$72</f>
        <v>211165.30910000001</v>
      </c>
      <c r="AF73">
        <f t="shared" ref="AF73:AF74" si="81">Q73*$Y$72</f>
        <v>854959.47292498057</v>
      </c>
      <c r="AG73">
        <f t="shared" ref="AG73:AG74" si="82">R73*$Z$72</f>
        <v>170543.27713183555</v>
      </c>
    </row>
    <row r="74" spans="1:33" ht="18" x14ac:dyDescent="0.3">
      <c r="A74" s="97"/>
      <c r="B74" s="1" t="s">
        <v>4</v>
      </c>
      <c r="C74" s="2">
        <v>30.73</v>
      </c>
      <c r="D74" s="2">
        <v>4.22</v>
      </c>
      <c r="E74" s="100"/>
      <c r="F74" s="100"/>
      <c r="G74" s="100"/>
      <c r="H74" s="62"/>
      <c r="I74" s="62"/>
      <c r="J74" s="62"/>
      <c r="K74" s="65"/>
      <c r="L74" s="48"/>
      <c r="M74" s="48"/>
      <c r="N74" s="48"/>
      <c r="O74" s="26"/>
      <c r="P74" s="37" t="s">
        <v>14</v>
      </c>
      <c r="Q74" s="38">
        <v>324084.06</v>
      </c>
      <c r="R74" s="38">
        <v>60147.360000000001</v>
      </c>
      <c r="S74" s="41"/>
      <c r="T74" s="48"/>
      <c r="U74" s="48"/>
      <c r="V74" s="62"/>
      <c r="W74" s="62"/>
      <c r="X74" s="65"/>
      <c r="Y74" s="48"/>
      <c r="Z74" s="48"/>
      <c r="AA74" s="48"/>
      <c r="AC74">
        <f t="shared" si="79"/>
        <v>805672.97316000005</v>
      </c>
      <c r="AD74">
        <f t="shared" si="80"/>
        <v>252318.17520000003</v>
      </c>
      <c r="AF74">
        <f t="shared" si="81"/>
        <v>877808.09142332408</v>
      </c>
      <c r="AG74">
        <f t="shared" si="82"/>
        <v>203779.53491477467</v>
      </c>
    </row>
    <row r="75" spans="1:33" x14ac:dyDescent="0.3">
      <c r="A75" s="108" t="s">
        <v>57</v>
      </c>
      <c r="B75" s="109"/>
      <c r="C75" s="109"/>
      <c r="D75" s="109"/>
      <c r="E75" s="10"/>
      <c r="F75" s="10"/>
      <c r="G75" s="104" t="s">
        <v>59</v>
      </c>
      <c r="H75" s="104"/>
      <c r="I75" s="104"/>
      <c r="J75" s="104"/>
      <c r="K75" s="104"/>
      <c r="L75" s="105"/>
      <c r="Q75" s="35"/>
      <c r="R75" s="35"/>
      <c r="S75" s="35"/>
      <c r="AC75" s="123">
        <f>SUM(AC6:AC74)</f>
        <v>40952318.916070007</v>
      </c>
      <c r="AD75" s="123">
        <f t="shared" ref="AD75:AG75" si="83">SUM(AD6:AD74)</f>
        <v>12879457.191450002</v>
      </c>
      <c r="AE75" s="122"/>
      <c r="AF75" s="123">
        <f t="shared" si="83"/>
        <v>47121487.74694135</v>
      </c>
      <c r="AG75" s="123">
        <f t="shared" si="83"/>
        <v>11141236.831490865</v>
      </c>
    </row>
    <row r="76" spans="1:33" ht="18" x14ac:dyDescent="0.3">
      <c r="A76" s="87" t="s">
        <v>41</v>
      </c>
      <c r="B76" s="4" t="s">
        <v>6</v>
      </c>
      <c r="C76" s="5">
        <v>33.299999999999997</v>
      </c>
      <c r="D76" s="6">
        <v>4.22</v>
      </c>
      <c r="E76" s="90">
        <f>ROUNDDOWN(SUM(C76:D78)/3,2)</f>
        <v>40.89</v>
      </c>
      <c r="F76" s="90">
        <v>325.45</v>
      </c>
      <c r="G76" s="90">
        <v>201.22</v>
      </c>
      <c r="H76" s="111">
        <f>ROUNDDOWN(E76/E72,3)</f>
        <v>1.0549999999999999</v>
      </c>
      <c r="I76" s="66">
        <f>ROUNDDOWN(F76/F72,3)</f>
        <v>1.0509999999999999</v>
      </c>
      <c r="J76" s="66">
        <f>ROUNDDOWN(G76/G72,3)</f>
        <v>1.0129999999999999</v>
      </c>
      <c r="K76" s="77">
        <f>ROUNDDOWN(0.22*H76+0.4*I76+0.2*J76+0.18,3)</f>
        <v>1.0349999999999999</v>
      </c>
      <c r="L76" s="45" t="s">
        <v>55</v>
      </c>
      <c r="M76" s="45">
        <v>2.573</v>
      </c>
      <c r="N76" s="45">
        <v>4.3410000000000002</v>
      </c>
      <c r="O76" s="26"/>
      <c r="Q76" s="35"/>
      <c r="R76" s="35"/>
      <c r="S76" s="35"/>
      <c r="T76" s="45">
        <v>191.32</v>
      </c>
      <c r="U76" s="45">
        <f>ROUNDDOWN(T76/T72,3)</f>
        <v>0.97799999999999998</v>
      </c>
      <c r="V76" s="66">
        <v>1.0509999999999999</v>
      </c>
      <c r="W76" s="66">
        <v>1.0129999999999999</v>
      </c>
      <c r="X76" s="77">
        <f>ROUNDDOWN(0.22*U76+0.4*V76+0.2*W76+0.18,3)</f>
        <v>1.018</v>
      </c>
      <c r="Y76" s="45">
        <f>X76*Y72</f>
        <v>2.757335973478436</v>
      </c>
      <c r="Z76" s="45">
        <f>X76*Z72</f>
        <v>3.448988726076101</v>
      </c>
      <c r="AA76" s="45" t="s">
        <v>55</v>
      </c>
      <c r="AC76" t="s">
        <v>89</v>
      </c>
      <c r="AD76" s="123">
        <f>AC75+AD75</f>
        <v>53831776.107520007</v>
      </c>
      <c r="AF76" t="s">
        <v>89</v>
      </c>
      <c r="AG76" s="123">
        <f>AF75+AG75</f>
        <v>58262724.578432217</v>
      </c>
    </row>
    <row r="77" spans="1:33" ht="18" x14ac:dyDescent="0.3">
      <c r="A77" s="88"/>
      <c r="B77" s="4" t="s">
        <v>8</v>
      </c>
      <c r="C77" s="9">
        <v>36.56</v>
      </c>
      <c r="D77" s="6">
        <v>4.41</v>
      </c>
      <c r="E77" s="91"/>
      <c r="F77" s="91"/>
      <c r="G77" s="91"/>
      <c r="H77" s="111"/>
      <c r="I77" s="67"/>
      <c r="J77" s="67"/>
      <c r="K77" s="78"/>
      <c r="L77" s="45"/>
      <c r="M77" s="45"/>
      <c r="N77" s="45"/>
      <c r="O77" s="26"/>
      <c r="Q77" s="35"/>
      <c r="R77" s="35"/>
      <c r="S77" s="35"/>
      <c r="T77" s="45"/>
      <c r="U77" s="45"/>
      <c r="V77" s="67"/>
      <c r="W77" s="67"/>
      <c r="X77" s="78"/>
      <c r="Y77" s="45"/>
      <c r="Z77" s="45"/>
      <c r="AA77" s="45"/>
    </row>
    <row r="78" spans="1:33" ht="18.600000000000001" thickBot="1" x14ac:dyDescent="0.35">
      <c r="A78" s="89"/>
      <c r="B78" s="30" t="s">
        <v>9</v>
      </c>
      <c r="C78" s="33">
        <v>39.78</v>
      </c>
      <c r="D78" s="32">
        <v>4.41</v>
      </c>
      <c r="E78" s="92"/>
      <c r="F78" s="92"/>
      <c r="G78" s="92"/>
      <c r="H78" s="112"/>
      <c r="I78" s="68"/>
      <c r="J78" s="68"/>
      <c r="K78" s="79"/>
      <c r="L78" s="46"/>
      <c r="M78" s="46"/>
      <c r="N78" s="46"/>
      <c r="O78" s="26"/>
      <c r="Q78" s="35"/>
      <c r="R78" s="35"/>
      <c r="S78" s="35"/>
      <c r="T78" s="46"/>
      <c r="U78" s="46"/>
      <c r="V78" s="68"/>
      <c r="W78" s="68"/>
      <c r="X78" s="79"/>
      <c r="Y78" s="46"/>
      <c r="Z78" s="46"/>
      <c r="AA78" s="46"/>
    </row>
  </sheetData>
  <mergeCells count="436">
    <mergeCell ref="AC3:AD3"/>
    <mergeCell ref="AF3:AG3"/>
    <mergeCell ref="T72:T74"/>
    <mergeCell ref="T76:T78"/>
    <mergeCell ref="U9:U11"/>
    <mergeCell ref="U13:U15"/>
    <mergeCell ref="U16:U18"/>
    <mergeCell ref="U19:U21"/>
    <mergeCell ref="U23:U25"/>
    <mergeCell ref="U27:U29"/>
    <mergeCell ref="U30:U32"/>
    <mergeCell ref="U33:U35"/>
    <mergeCell ref="U36:U38"/>
    <mergeCell ref="U40:U42"/>
    <mergeCell ref="U43:U45"/>
    <mergeCell ref="U46:U48"/>
    <mergeCell ref="U49:U51"/>
    <mergeCell ref="U53:U55"/>
    <mergeCell ref="U56:U58"/>
    <mergeCell ref="U59:U61"/>
    <mergeCell ref="U62:U64"/>
    <mergeCell ref="U66:U68"/>
    <mergeCell ref="U69:U71"/>
    <mergeCell ref="U72:U74"/>
    <mergeCell ref="U76:U78"/>
    <mergeCell ref="N69:N71"/>
    <mergeCell ref="N72:N74"/>
    <mergeCell ref="N76:N78"/>
    <mergeCell ref="Q3:R3"/>
    <mergeCell ref="T6:T8"/>
    <mergeCell ref="T9:T11"/>
    <mergeCell ref="T13:T15"/>
    <mergeCell ref="T16:T18"/>
    <mergeCell ref="T19:T21"/>
    <mergeCell ref="T23:T25"/>
    <mergeCell ref="T27:T29"/>
    <mergeCell ref="T30:T32"/>
    <mergeCell ref="T33:T35"/>
    <mergeCell ref="T36:T38"/>
    <mergeCell ref="T40:T42"/>
    <mergeCell ref="T43:T45"/>
    <mergeCell ref="T46:T48"/>
    <mergeCell ref="T49:T51"/>
    <mergeCell ref="T53:T55"/>
    <mergeCell ref="T56:T58"/>
    <mergeCell ref="T59:T61"/>
    <mergeCell ref="T62:T64"/>
    <mergeCell ref="T66:T68"/>
    <mergeCell ref="T69:T71"/>
    <mergeCell ref="M59:M61"/>
    <mergeCell ref="M62:M64"/>
    <mergeCell ref="M66:M68"/>
    <mergeCell ref="M69:M71"/>
    <mergeCell ref="M72:M74"/>
    <mergeCell ref="M76:M78"/>
    <mergeCell ref="N9:N11"/>
    <mergeCell ref="N13:N15"/>
    <mergeCell ref="N16:N18"/>
    <mergeCell ref="N19:N21"/>
    <mergeCell ref="N23:N25"/>
    <mergeCell ref="N27:N29"/>
    <mergeCell ref="N30:N32"/>
    <mergeCell ref="N33:N35"/>
    <mergeCell ref="N36:N38"/>
    <mergeCell ref="N40:N42"/>
    <mergeCell ref="N43:N45"/>
    <mergeCell ref="N46:N48"/>
    <mergeCell ref="N49:N51"/>
    <mergeCell ref="N53:N55"/>
    <mergeCell ref="N56:N58"/>
    <mergeCell ref="N59:N61"/>
    <mergeCell ref="N62:N64"/>
    <mergeCell ref="N66:N68"/>
    <mergeCell ref="M30:M32"/>
    <mergeCell ref="M33:M35"/>
    <mergeCell ref="M36:M38"/>
    <mergeCell ref="M40:M42"/>
    <mergeCell ref="M43:M45"/>
    <mergeCell ref="M46:M48"/>
    <mergeCell ref="M49:M51"/>
    <mergeCell ref="M53:M55"/>
    <mergeCell ref="M56:M58"/>
    <mergeCell ref="M3:N3"/>
    <mergeCell ref="M6:M8"/>
    <mergeCell ref="N6:N8"/>
    <mergeCell ref="M9:M11"/>
    <mergeCell ref="M13:M15"/>
    <mergeCell ref="M16:M18"/>
    <mergeCell ref="M19:M21"/>
    <mergeCell ref="M23:M25"/>
    <mergeCell ref="M27:M29"/>
    <mergeCell ref="C1:G1"/>
    <mergeCell ref="H1:J1"/>
    <mergeCell ref="C2:E2"/>
    <mergeCell ref="L59:L61"/>
    <mergeCell ref="L62:L64"/>
    <mergeCell ref="L66:L68"/>
    <mergeCell ref="L69:L71"/>
    <mergeCell ref="L72:L74"/>
    <mergeCell ref="A69:A71"/>
    <mergeCell ref="E69:E71"/>
    <mergeCell ref="F69:F71"/>
    <mergeCell ref="G69:G71"/>
    <mergeCell ref="H69:H71"/>
    <mergeCell ref="I69:I71"/>
    <mergeCell ref="A66:A68"/>
    <mergeCell ref="E66:E68"/>
    <mergeCell ref="F66:F68"/>
    <mergeCell ref="G66:G68"/>
    <mergeCell ref="H66:H68"/>
    <mergeCell ref="I66:I68"/>
    <mergeCell ref="A62:A64"/>
    <mergeCell ref="E62:E64"/>
    <mergeCell ref="F62:F64"/>
    <mergeCell ref="I62:I64"/>
    <mergeCell ref="L76:L78"/>
    <mergeCell ref="L40:L42"/>
    <mergeCell ref="L43:L45"/>
    <mergeCell ref="L46:L48"/>
    <mergeCell ref="L49:L51"/>
    <mergeCell ref="L53:L55"/>
    <mergeCell ref="L56:L58"/>
    <mergeCell ref="J72:J74"/>
    <mergeCell ref="K72:K74"/>
    <mergeCell ref="J66:J68"/>
    <mergeCell ref="K66:K68"/>
    <mergeCell ref="J69:J71"/>
    <mergeCell ref="K69:K71"/>
    <mergeCell ref="J59:J61"/>
    <mergeCell ref="K59:K61"/>
    <mergeCell ref="J53:J55"/>
    <mergeCell ref="K53:K55"/>
    <mergeCell ref="J46:J48"/>
    <mergeCell ref="K46:K48"/>
    <mergeCell ref="J40:J42"/>
    <mergeCell ref="K40:K42"/>
    <mergeCell ref="G75:L75"/>
    <mergeCell ref="G62:G64"/>
    <mergeCell ref="H62:H64"/>
    <mergeCell ref="A76:A78"/>
    <mergeCell ref="E76:E78"/>
    <mergeCell ref="F76:F78"/>
    <mergeCell ref="G76:G78"/>
    <mergeCell ref="H76:H78"/>
    <mergeCell ref="I76:I78"/>
    <mergeCell ref="J76:J78"/>
    <mergeCell ref="K76:K78"/>
    <mergeCell ref="A72:A74"/>
    <mergeCell ref="E72:E74"/>
    <mergeCell ref="F72:F74"/>
    <mergeCell ref="G72:G74"/>
    <mergeCell ref="H72:H74"/>
    <mergeCell ref="I72:I74"/>
    <mergeCell ref="A75:D75"/>
    <mergeCell ref="J62:J64"/>
    <mergeCell ref="K62:K64"/>
    <mergeCell ref="A59:A61"/>
    <mergeCell ref="E59:E61"/>
    <mergeCell ref="F59:F61"/>
    <mergeCell ref="G59:G61"/>
    <mergeCell ref="H59:H61"/>
    <mergeCell ref="I59:I61"/>
    <mergeCell ref="A56:A58"/>
    <mergeCell ref="E56:E58"/>
    <mergeCell ref="F56:F58"/>
    <mergeCell ref="G56:G58"/>
    <mergeCell ref="H56:H58"/>
    <mergeCell ref="I56:I58"/>
    <mergeCell ref="J56:J58"/>
    <mergeCell ref="K56:K58"/>
    <mergeCell ref="A53:A55"/>
    <mergeCell ref="E53:E55"/>
    <mergeCell ref="F53:F55"/>
    <mergeCell ref="G53:G55"/>
    <mergeCell ref="H53:H55"/>
    <mergeCell ref="I53:I55"/>
    <mergeCell ref="A49:A51"/>
    <mergeCell ref="E49:E51"/>
    <mergeCell ref="F49:F51"/>
    <mergeCell ref="G49:G51"/>
    <mergeCell ref="H49:H51"/>
    <mergeCell ref="I49:I51"/>
    <mergeCell ref="J49:J51"/>
    <mergeCell ref="K49:K51"/>
    <mergeCell ref="A46:A48"/>
    <mergeCell ref="E46:E48"/>
    <mergeCell ref="F46:F48"/>
    <mergeCell ref="G46:G48"/>
    <mergeCell ref="H46:H48"/>
    <mergeCell ref="I46:I48"/>
    <mergeCell ref="A43:A45"/>
    <mergeCell ref="E43:E45"/>
    <mergeCell ref="F43:F45"/>
    <mergeCell ref="G43:G45"/>
    <mergeCell ref="H43:H45"/>
    <mergeCell ref="I43:I45"/>
    <mergeCell ref="J43:J45"/>
    <mergeCell ref="K43:K45"/>
    <mergeCell ref="A40:A42"/>
    <mergeCell ref="E40:E42"/>
    <mergeCell ref="F40:F42"/>
    <mergeCell ref="G40:G42"/>
    <mergeCell ref="H40:H42"/>
    <mergeCell ref="I40:I42"/>
    <mergeCell ref="A36:A38"/>
    <mergeCell ref="E36:E38"/>
    <mergeCell ref="F36:F38"/>
    <mergeCell ref="G36:G38"/>
    <mergeCell ref="H36:H38"/>
    <mergeCell ref="I36:I38"/>
    <mergeCell ref="J36:J38"/>
    <mergeCell ref="K36:K38"/>
    <mergeCell ref="L36:L38"/>
    <mergeCell ref="A33:A35"/>
    <mergeCell ref="E33:E35"/>
    <mergeCell ref="F33:F35"/>
    <mergeCell ref="G33:G35"/>
    <mergeCell ref="H33:H35"/>
    <mergeCell ref="I33:I35"/>
    <mergeCell ref="J33:J35"/>
    <mergeCell ref="K33:K35"/>
    <mergeCell ref="L33:L35"/>
    <mergeCell ref="A30:A32"/>
    <mergeCell ref="E30:E32"/>
    <mergeCell ref="F30:F32"/>
    <mergeCell ref="G30:G32"/>
    <mergeCell ref="H30:H32"/>
    <mergeCell ref="I30:I32"/>
    <mergeCell ref="J30:J32"/>
    <mergeCell ref="K30:K32"/>
    <mergeCell ref="L30:L32"/>
    <mergeCell ref="A27:A29"/>
    <mergeCell ref="E27:E29"/>
    <mergeCell ref="F27:F29"/>
    <mergeCell ref="G27:G29"/>
    <mergeCell ref="H27:H29"/>
    <mergeCell ref="I27:I29"/>
    <mergeCell ref="J27:J29"/>
    <mergeCell ref="K27:K29"/>
    <mergeCell ref="L27:L29"/>
    <mergeCell ref="K16:K18"/>
    <mergeCell ref="L16:L18"/>
    <mergeCell ref="J19:J21"/>
    <mergeCell ref="K19:K21"/>
    <mergeCell ref="L19:L21"/>
    <mergeCell ref="G22:L22"/>
    <mergeCell ref="A23:A25"/>
    <mergeCell ref="E23:E25"/>
    <mergeCell ref="F23:F25"/>
    <mergeCell ref="G23:G25"/>
    <mergeCell ref="H23:H25"/>
    <mergeCell ref="A19:A21"/>
    <mergeCell ref="E19:E21"/>
    <mergeCell ref="F19:F21"/>
    <mergeCell ref="G19:G21"/>
    <mergeCell ref="H19:H21"/>
    <mergeCell ref="I19:I21"/>
    <mergeCell ref="I23:I25"/>
    <mergeCell ref="J23:J25"/>
    <mergeCell ref="K23:K25"/>
    <mergeCell ref="L23:L25"/>
    <mergeCell ref="A22:D22"/>
    <mergeCell ref="A26:L26"/>
    <mergeCell ref="A39:L39"/>
    <mergeCell ref="A52:L52"/>
    <mergeCell ref="A65:L65"/>
    <mergeCell ref="J6:J8"/>
    <mergeCell ref="K6:K8"/>
    <mergeCell ref="L6:L8"/>
    <mergeCell ref="A9:A11"/>
    <mergeCell ref="E9:E11"/>
    <mergeCell ref="F9:F11"/>
    <mergeCell ref="G9:G11"/>
    <mergeCell ref="H9:H11"/>
    <mergeCell ref="I9:I11"/>
    <mergeCell ref="J9:J11"/>
    <mergeCell ref="A6:A8"/>
    <mergeCell ref="E6:E8"/>
    <mergeCell ref="F6:F8"/>
    <mergeCell ref="G6:G8"/>
    <mergeCell ref="H6:H8"/>
    <mergeCell ref="I6:I8"/>
    <mergeCell ref="K9:K11"/>
    <mergeCell ref="L9:L11"/>
    <mergeCell ref="A13:A15"/>
    <mergeCell ref="E13:E15"/>
    <mergeCell ref="V13:V15"/>
    <mergeCell ref="W13:W15"/>
    <mergeCell ref="V16:V18"/>
    <mergeCell ref="W16:W18"/>
    <mergeCell ref="V19:V21"/>
    <mergeCell ref="W19:W21"/>
    <mergeCell ref="V23:V25"/>
    <mergeCell ref="W23:W25"/>
    <mergeCell ref="A5:L5"/>
    <mergeCell ref="A12:L12"/>
    <mergeCell ref="F13:F15"/>
    <mergeCell ref="G13:G15"/>
    <mergeCell ref="H13:H15"/>
    <mergeCell ref="I13:I15"/>
    <mergeCell ref="J13:J15"/>
    <mergeCell ref="K13:K15"/>
    <mergeCell ref="L13:L15"/>
    <mergeCell ref="A16:A18"/>
    <mergeCell ref="E16:E18"/>
    <mergeCell ref="F16:F18"/>
    <mergeCell ref="G16:G18"/>
    <mergeCell ref="H16:H18"/>
    <mergeCell ref="I16:I18"/>
    <mergeCell ref="J16:J18"/>
    <mergeCell ref="V27:V29"/>
    <mergeCell ref="W27:W29"/>
    <mergeCell ref="V30:V32"/>
    <mergeCell ref="W30:W32"/>
    <mergeCell ref="V33:V35"/>
    <mergeCell ref="W33:W35"/>
    <mergeCell ref="V36:V38"/>
    <mergeCell ref="W36:W38"/>
    <mergeCell ref="V40:V42"/>
    <mergeCell ref="W40:W42"/>
    <mergeCell ref="V43:V45"/>
    <mergeCell ref="W43:W45"/>
    <mergeCell ref="V46:V48"/>
    <mergeCell ref="W46:W48"/>
    <mergeCell ref="V49:V51"/>
    <mergeCell ref="W49:W51"/>
    <mergeCell ref="V53:V55"/>
    <mergeCell ref="W53:W55"/>
    <mergeCell ref="V56:V58"/>
    <mergeCell ref="W56:W58"/>
    <mergeCell ref="W59:W61"/>
    <mergeCell ref="V62:V64"/>
    <mergeCell ref="W62:W64"/>
    <mergeCell ref="V66:V68"/>
    <mergeCell ref="W66:W68"/>
    <mergeCell ref="V69:V71"/>
    <mergeCell ref="W69:W71"/>
    <mergeCell ref="V72:V74"/>
    <mergeCell ref="W72:W74"/>
    <mergeCell ref="V76:V78"/>
    <mergeCell ref="W76:W78"/>
    <mergeCell ref="X9:X11"/>
    <mergeCell ref="X13:X15"/>
    <mergeCell ref="X16:X18"/>
    <mergeCell ref="X19:X21"/>
    <mergeCell ref="X23:X25"/>
    <mergeCell ref="X27:X29"/>
    <mergeCell ref="X30:X32"/>
    <mergeCell ref="X33:X35"/>
    <mergeCell ref="X36:X38"/>
    <mergeCell ref="X40:X42"/>
    <mergeCell ref="X43:X45"/>
    <mergeCell ref="X46:X48"/>
    <mergeCell ref="X49:X51"/>
    <mergeCell ref="X53:X55"/>
    <mergeCell ref="X56:X58"/>
    <mergeCell ref="X59:X61"/>
    <mergeCell ref="X62:X64"/>
    <mergeCell ref="X66:X68"/>
    <mergeCell ref="X69:X71"/>
    <mergeCell ref="X72:X74"/>
    <mergeCell ref="X76:X78"/>
    <mergeCell ref="V59:V61"/>
    <mergeCell ref="Y3:Z3"/>
    <mergeCell ref="V6:V8"/>
    <mergeCell ref="W6:W8"/>
    <mergeCell ref="U6:U8"/>
    <mergeCell ref="X6:X8"/>
    <mergeCell ref="AA6:AA8"/>
    <mergeCell ref="AA9:AA11"/>
    <mergeCell ref="Y6:Y8"/>
    <mergeCell ref="Z6:Z8"/>
    <mergeCell ref="Y9:Y11"/>
    <mergeCell ref="Z9:Z11"/>
    <mergeCell ref="V9:V11"/>
    <mergeCell ref="W9:W11"/>
    <mergeCell ref="Y13:Y15"/>
    <mergeCell ref="Z13:Z15"/>
    <mergeCell ref="Y16:Y18"/>
    <mergeCell ref="Z16:Z18"/>
    <mergeCell ref="Y19:Y21"/>
    <mergeCell ref="Z19:Z21"/>
    <mergeCell ref="AA13:AA15"/>
    <mergeCell ref="AA16:AA18"/>
    <mergeCell ref="AA19:AA21"/>
    <mergeCell ref="Y23:Y25"/>
    <mergeCell ref="Z23:Z25"/>
    <mergeCell ref="AA23:AA25"/>
    <mergeCell ref="Y27:Y29"/>
    <mergeCell ref="Z27:Z29"/>
    <mergeCell ref="Y30:Y32"/>
    <mergeCell ref="Z30:Z32"/>
    <mergeCell ref="Y33:Y35"/>
    <mergeCell ref="Z33:Z35"/>
    <mergeCell ref="Y36:Y38"/>
    <mergeCell ref="Z36:Z38"/>
    <mergeCell ref="AA27:AA29"/>
    <mergeCell ref="AA30:AA32"/>
    <mergeCell ref="AA33:AA35"/>
    <mergeCell ref="AA36:AA38"/>
    <mergeCell ref="Y40:Y42"/>
    <mergeCell ref="Z40:Z42"/>
    <mergeCell ref="Y43:Y45"/>
    <mergeCell ref="Z43:Z45"/>
    <mergeCell ref="Y46:Y48"/>
    <mergeCell ref="Z46:Z48"/>
    <mergeCell ref="Y49:Y51"/>
    <mergeCell ref="Z49:Z51"/>
    <mergeCell ref="AA40:AA42"/>
    <mergeCell ref="AA43:AA45"/>
    <mergeCell ref="AA46:AA48"/>
    <mergeCell ref="AA49:AA51"/>
    <mergeCell ref="Y53:Y55"/>
    <mergeCell ref="Z53:Z55"/>
    <mergeCell ref="Y56:Y58"/>
    <mergeCell ref="Z56:Z58"/>
    <mergeCell ref="Y59:Y61"/>
    <mergeCell ref="Z59:Z61"/>
    <mergeCell ref="Y62:Y64"/>
    <mergeCell ref="Z62:Z64"/>
    <mergeCell ref="AA53:AA55"/>
    <mergeCell ref="AA56:AA58"/>
    <mergeCell ref="AA59:AA61"/>
    <mergeCell ref="AA62:AA64"/>
    <mergeCell ref="Y76:Y78"/>
    <mergeCell ref="Z76:Z78"/>
    <mergeCell ref="AA76:AA78"/>
    <mergeCell ref="Y66:Y68"/>
    <mergeCell ref="Z66:Z68"/>
    <mergeCell ref="Y69:Y71"/>
    <mergeCell ref="Z69:Z71"/>
    <mergeCell ref="Y72:Y74"/>
    <mergeCell ref="Z72:Z74"/>
    <mergeCell ref="AA66:AA68"/>
    <mergeCell ref="AA69:AA71"/>
    <mergeCell ref="AA72:AA74"/>
  </mergeCells>
  <phoneticPr fontId="1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 Oona</dc:creator>
  <cp:lastModifiedBy>Madis Oona</cp:lastModifiedBy>
  <dcterms:created xsi:type="dcterms:W3CDTF">2024-10-29T11:58:18Z</dcterms:created>
  <dcterms:modified xsi:type="dcterms:W3CDTF">2024-11-06T10:17:27Z</dcterms:modified>
</cp:coreProperties>
</file>