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0" yWindow="105" windowWidth="22695" windowHeight="11295"/>
  </bookViews>
  <sheets>
    <sheet name="Lisa 1" sheetId="2" r:id="rId1"/>
    <sheet name="Lisa 2" sheetId="1" r:id="rId2"/>
  </sheets>
  <definedNames>
    <definedName name="_xlnm._FilterDatabase" localSheetId="0" hidden="1">'Lisa 1'!$A$1:$AL$107</definedName>
    <definedName name="_xlnm.Print_Titles" localSheetId="0">'Lisa 1'!$3:$4</definedName>
    <definedName name="_xlnm.Print_Titles" localSheetId="1">'Lisa 2'!$A:$C</definedName>
  </definedNames>
  <calcPr calcId="145621"/>
</workbook>
</file>

<file path=xl/calcChain.xml><?xml version="1.0" encoding="utf-8"?>
<calcChain xmlns="http://schemas.openxmlformats.org/spreadsheetml/2006/main">
  <c r="N44" i="1" l="1"/>
  <c r="D44" i="1" s="1"/>
  <c r="AA27" i="1"/>
  <c r="AA28" i="1"/>
  <c r="D27" i="1"/>
  <c r="D28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B36" i="1"/>
  <c r="AC36" i="1"/>
  <c r="AD36" i="1"/>
  <c r="AE36" i="1"/>
  <c r="AF36" i="1"/>
  <c r="AG36" i="1"/>
  <c r="AH36" i="1"/>
  <c r="AI36" i="1"/>
  <c r="AJ36" i="1"/>
  <c r="AA34" i="1"/>
  <c r="AA35" i="1"/>
  <c r="AA37" i="1"/>
  <c r="AA36" i="1" s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B33" i="1"/>
  <c r="AC33" i="1"/>
  <c r="AD33" i="1"/>
  <c r="AE33" i="1"/>
  <c r="AF33" i="1"/>
  <c r="AF31" i="1" s="1"/>
  <c r="AG33" i="1"/>
  <c r="AH33" i="1"/>
  <c r="AI33" i="1"/>
  <c r="AJ33" i="1"/>
  <c r="D34" i="1"/>
  <c r="D35" i="1"/>
  <c r="D37" i="1"/>
  <c r="F6" i="2"/>
  <c r="G6" i="2"/>
  <c r="H6" i="2"/>
  <c r="I6" i="2"/>
  <c r="F9" i="2"/>
  <c r="G9" i="2"/>
  <c r="H9" i="2"/>
  <c r="I9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G116" i="2"/>
  <c r="AH116" i="2"/>
  <c r="AI116" i="2"/>
  <c r="AJ116" i="2"/>
  <c r="AK116" i="2"/>
  <c r="AL116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M104" i="2"/>
  <c r="M101" i="2" s="1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E101" i="2"/>
  <c r="F101" i="2"/>
  <c r="G101" i="2"/>
  <c r="H101" i="2"/>
  <c r="I101" i="2"/>
  <c r="J101" i="2"/>
  <c r="K101" i="2"/>
  <c r="L101" i="2"/>
  <c r="N101" i="2"/>
  <c r="O101" i="2"/>
  <c r="P101" i="2"/>
  <c r="Q101" i="2"/>
  <c r="R101" i="2"/>
  <c r="S101" i="2"/>
  <c r="AA22" i="1"/>
  <c r="D22" i="1"/>
  <c r="AA21" i="1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E97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E94" i="2"/>
  <c r="G88" i="2"/>
  <c r="H88" i="2"/>
  <c r="I88" i="2"/>
  <c r="G91" i="2"/>
  <c r="H91" i="2"/>
  <c r="I91" i="2"/>
  <c r="AG91" i="2"/>
  <c r="F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H91" i="2"/>
  <c r="AI91" i="2"/>
  <c r="AJ91" i="2"/>
  <c r="AK91" i="2"/>
  <c r="AL91" i="2"/>
  <c r="E91" i="2"/>
  <c r="F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H88" i="2"/>
  <c r="AI88" i="2"/>
  <c r="AJ88" i="2"/>
  <c r="AK88" i="2"/>
  <c r="AL88" i="2"/>
  <c r="E88" i="2"/>
  <c r="D92" i="2"/>
  <c r="D93" i="2"/>
  <c r="D90" i="2"/>
  <c r="E57" i="2"/>
  <c r="D84" i="2"/>
  <c r="D82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H9" i="2"/>
  <c r="AI9" i="2"/>
  <c r="AJ9" i="2"/>
  <c r="AK9" i="2"/>
  <c r="AL9" i="2"/>
  <c r="E9" i="2"/>
  <c r="D10" i="2"/>
  <c r="D112" i="2"/>
  <c r="D80" i="2"/>
  <c r="D21" i="1"/>
  <c r="D78" i="2"/>
  <c r="D79" i="2"/>
  <c r="D75" i="2"/>
  <c r="D76" i="2"/>
  <c r="D72" i="2"/>
  <c r="D70" i="2"/>
  <c r="D67" i="2"/>
  <c r="D68" i="2"/>
  <c r="D65" i="2"/>
  <c r="D62" i="2"/>
  <c r="D63" i="2"/>
  <c r="D29" i="1"/>
  <c r="D30" i="1"/>
  <c r="D32" i="1"/>
  <c r="AA29" i="1"/>
  <c r="AA30" i="1"/>
  <c r="AA32" i="1"/>
  <c r="D26" i="1"/>
  <c r="S12" i="1"/>
  <c r="S7" i="1"/>
  <c r="G7" i="1"/>
  <c r="G12" i="1"/>
  <c r="R119" i="2"/>
  <c r="R116" i="2" s="1"/>
  <c r="AF119" i="2"/>
  <c r="AF116" i="2" s="1"/>
  <c r="AC24" i="1"/>
  <c r="AA24" i="1" s="1"/>
  <c r="AC18" i="1"/>
  <c r="AA18" i="1" s="1"/>
  <c r="AC17" i="1"/>
  <c r="AA19" i="1"/>
  <c r="AA20" i="1"/>
  <c r="AA23" i="1"/>
  <c r="AA25" i="1"/>
  <c r="AA26" i="1"/>
  <c r="E12" i="1"/>
  <c r="F12" i="1"/>
  <c r="H12" i="1"/>
  <c r="I12" i="1"/>
  <c r="J12" i="1"/>
  <c r="K12" i="1"/>
  <c r="L12" i="1"/>
  <c r="M12" i="1"/>
  <c r="N12" i="1"/>
  <c r="O12" i="1"/>
  <c r="P12" i="1"/>
  <c r="Q12" i="1"/>
  <c r="R12" i="1"/>
  <c r="T12" i="1"/>
  <c r="U12" i="1"/>
  <c r="V12" i="1"/>
  <c r="W12" i="1"/>
  <c r="X12" i="1"/>
  <c r="Y12" i="1"/>
  <c r="Z12" i="1"/>
  <c r="AB12" i="1"/>
  <c r="AD12" i="1"/>
  <c r="AE12" i="1"/>
  <c r="AF12" i="1"/>
  <c r="AG12" i="1"/>
  <c r="AH12" i="1"/>
  <c r="AI12" i="1"/>
  <c r="AJ12" i="1"/>
  <c r="D19" i="1"/>
  <c r="D20" i="1"/>
  <c r="D23" i="1"/>
  <c r="D24" i="1"/>
  <c r="D25" i="1"/>
  <c r="U7" i="1"/>
  <c r="AC13" i="1"/>
  <c r="AA13" i="1" s="1"/>
  <c r="AA14" i="1"/>
  <c r="AA15" i="1"/>
  <c r="AA16" i="1"/>
  <c r="D13" i="1"/>
  <c r="D14" i="1"/>
  <c r="D15" i="1"/>
  <c r="D16" i="1"/>
  <c r="D17" i="1"/>
  <c r="D18" i="1"/>
  <c r="D58" i="2"/>
  <c r="D59" i="2"/>
  <c r="D60" i="2"/>
  <c r="D61" i="2"/>
  <c r="D64" i="2"/>
  <c r="D66" i="2"/>
  <c r="D69" i="2"/>
  <c r="D71" i="2"/>
  <c r="D73" i="2"/>
  <c r="D74" i="2"/>
  <c r="D77" i="2"/>
  <c r="D81" i="2"/>
  <c r="D83" i="2"/>
  <c r="D85" i="2"/>
  <c r="D86" i="2"/>
  <c r="D87" i="2"/>
  <c r="D89" i="2"/>
  <c r="D95" i="2"/>
  <c r="D96" i="2"/>
  <c r="D98" i="2"/>
  <c r="D99" i="2"/>
  <c r="D100" i="2"/>
  <c r="D102" i="2"/>
  <c r="D103" i="2"/>
  <c r="D56" i="2"/>
  <c r="D49" i="2"/>
  <c r="D50" i="2"/>
  <c r="D51" i="2"/>
  <c r="D52" i="2"/>
  <c r="D53" i="2"/>
  <c r="D54" i="2"/>
  <c r="D55" i="2"/>
  <c r="D48" i="2"/>
  <c r="AC11" i="1"/>
  <c r="AC7" i="1" s="1"/>
  <c r="P7" i="1"/>
  <c r="Y7" i="1"/>
  <c r="T7" i="1"/>
  <c r="AA8" i="1"/>
  <c r="AA9" i="1"/>
  <c r="AA10" i="1"/>
  <c r="E7" i="1"/>
  <c r="F7" i="1"/>
  <c r="H7" i="1"/>
  <c r="I7" i="1"/>
  <c r="J7" i="1"/>
  <c r="K7" i="1"/>
  <c r="L7" i="1"/>
  <c r="M7" i="1"/>
  <c r="N7" i="1"/>
  <c r="O7" i="1"/>
  <c r="Q7" i="1"/>
  <c r="R7" i="1"/>
  <c r="V7" i="1"/>
  <c r="W7" i="1"/>
  <c r="X7" i="1"/>
  <c r="Z7" i="1"/>
  <c r="AB7" i="1"/>
  <c r="AD7" i="1"/>
  <c r="AE7" i="1"/>
  <c r="AF7" i="1"/>
  <c r="AG7" i="1"/>
  <c r="AH7" i="1"/>
  <c r="AI7" i="1"/>
  <c r="AJ7" i="1"/>
  <c r="D8" i="1"/>
  <c r="D9" i="1"/>
  <c r="D10" i="1"/>
  <c r="D11" i="1"/>
  <c r="E47" i="2"/>
  <c r="T6" i="2"/>
  <c r="D13" i="2"/>
  <c r="E105" i="2"/>
  <c r="E6" i="2"/>
  <c r="J6" i="2"/>
  <c r="K6" i="2"/>
  <c r="L6" i="2"/>
  <c r="M6" i="2"/>
  <c r="N6" i="2"/>
  <c r="O6" i="2"/>
  <c r="P6" i="2"/>
  <c r="Q6" i="2"/>
  <c r="R6" i="2"/>
  <c r="S6" i="2"/>
  <c r="U6" i="2"/>
  <c r="V6" i="2"/>
  <c r="W6" i="2"/>
  <c r="X6" i="2"/>
  <c r="Y6" i="2"/>
  <c r="Z6" i="2"/>
  <c r="AA6" i="2"/>
  <c r="AD6" i="2"/>
  <c r="AE6" i="2"/>
  <c r="AF6" i="2"/>
  <c r="AH6" i="2"/>
  <c r="AI6" i="2"/>
  <c r="AJ6" i="2"/>
  <c r="AK6" i="2"/>
  <c r="AL6" i="2"/>
  <c r="D8" i="2"/>
  <c r="E114" i="2"/>
  <c r="F114" i="2"/>
  <c r="J114" i="2"/>
  <c r="K114" i="2"/>
  <c r="L114" i="2"/>
  <c r="M114" i="2"/>
  <c r="N114" i="2"/>
  <c r="O114" i="2"/>
  <c r="P114" i="2"/>
  <c r="Q114" i="2"/>
  <c r="R114" i="2"/>
  <c r="S114" i="2"/>
  <c r="U114" i="2"/>
  <c r="V114" i="2"/>
  <c r="W114" i="2"/>
  <c r="X114" i="2"/>
  <c r="Y114" i="2"/>
  <c r="Z114" i="2"/>
  <c r="AA114" i="2"/>
  <c r="AD114" i="2"/>
  <c r="AE114" i="2"/>
  <c r="AF114" i="2"/>
  <c r="AH114" i="2"/>
  <c r="AI114" i="2"/>
  <c r="AJ114" i="2"/>
  <c r="AK114" i="2"/>
  <c r="AL114" i="2"/>
  <c r="E43" i="1"/>
  <c r="F43" i="1"/>
  <c r="H43" i="1"/>
  <c r="I43" i="1"/>
  <c r="J43" i="1"/>
  <c r="K43" i="1"/>
  <c r="L43" i="1"/>
  <c r="M43" i="1"/>
  <c r="O43" i="1"/>
  <c r="Q43" i="1"/>
  <c r="R43" i="1"/>
  <c r="V43" i="1"/>
  <c r="W43" i="1"/>
  <c r="X43" i="1"/>
  <c r="Z43" i="1"/>
  <c r="AB43" i="1"/>
  <c r="AC43" i="1"/>
  <c r="AD43" i="1"/>
  <c r="AE43" i="1"/>
  <c r="AF43" i="1"/>
  <c r="AG43" i="1"/>
  <c r="AH43" i="1"/>
  <c r="AI43" i="1"/>
  <c r="AJ43" i="1"/>
  <c r="AA49" i="1"/>
  <c r="D49" i="1"/>
  <c r="D45" i="1"/>
  <c r="D46" i="1"/>
  <c r="D47" i="1"/>
  <c r="D48" i="1"/>
  <c r="D7" i="2"/>
  <c r="E14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E108" i="2"/>
  <c r="F110" i="2"/>
  <c r="D110" i="2" s="1"/>
  <c r="AC41" i="1"/>
  <c r="AD41" i="1"/>
  <c r="AE41" i="1"/>
  <c r="AF41" i="1"/>
  <c r="AG41" i="1"/>
  <c r="AH41" i="1"/>
  <c r="AJ41" i="1"/>
  <c r="AB41" i="1"/>
  <c r="F41" i="1"/>
  <c r="H41" i="1"/>
  <c r="I41" i="1"/>
  <c r="J41" i="1"/>
  <c r="K41" i="1"/>
  <c r="L41" i="1"/>
  <c r="M41" i="1"/>
  <c r="N41" i="1"/>
  <c r="O41" i="1"/>
  <c r="Q41" i="1"/>
  <c r="R41" i="1"/>
  <c r="V41" i="1"/>
  <c r="W41" i="1"/>
  <c r="X41" i="1"/>
  <c r="O38" i="1"/>
  <c r="E38" i="1"/>
  <c r="F38" i="1"/>
  <c r="AA42" i="1"/>
  <c r="D42" i="1"/>
  <c r="D111" i="2"/>
  <c r="D113" i="2"/>
  <c r="D115" i="2"/>
  <c r="D114" i="2" s="1"/>
  <c r="F109" i="2"/>
  <c r="D109" i="2" s="1"/>
  <c r="W38" i="1"/>
  <c r="K38" i="1"/>
  <c r="AE38" i="1"/>
  <c r="D118" i="2"/>
  <c r="AC38" i="1"/>
  <c r="AD38" i="1"/>
  <c r="D117" i="2"/>
  <c r="E116" i="2"/>
  <c r="D107" i="2"/>
  <c r="D106" i="2"/>
  <c r="D18" i="2"/>
  <c r="D17" i="2"/>
  <c r="D16" i="2"/>
  <c r="D15" i="2"/>
  <c r="AA48" i="1"/>
  <c r="AA47" i="1"/>
  <c r="AA46" i="1"/>
  <c r="AA45" i="1"/>
  <c r="AA44" i="1"/>
  <c r="AA40" i="1"/>
  <c r="D40" i="1"/>
  <c r="AA39" i="1"/>
  <c r="D39" i="1"/>
  <c r="AJ38" i="1"/>
  <c r="AB38" i="1"/>
  <c r="X38" i="1"/>
  <c r="V38" i="1"/>
  <c r="R38" i="1"/>
  <c r="Q38" i="1"/>
  <c r="N38" i="1"/>
  <c r="M38" i="1"/>
  <c r="L38" i="1"/>
  <c r="J38" i="1"/>
  <c r="I38" i="1"/>
  <c r="H38" i="1"/>
  <c r="AD31" i="1" l="1"/>
  <c r="Z31" i="1"/>
  <c r="V31" i="1"/>
  <c r="R31" i="1"/>
  <c r="N31" i="1"/>
  <c r="J31" i="1"/>
  <c r="F31" i="1"/>
  <c r="AJ31" i="1"/>
  <c r="X31" i="1"/>
  <c r="P31" i="1"/>
  <c r="L31" i="1"/>
  <c r="W6" i="1"/>
  <c r="Y6" i="1"/>
  <c r="T6" i="1"/>
  <c r="U6" i="1"/>
  <c r="I6" i="1"/>
  <c r="AE6" i="1"/>
  <c r="X6" i="1"/>
  <c r="L6" i="1"/>
  <c r="L5" i="1" s="1"/>
  <c r="H6" i="1"/>
  <c r="P6" i="1"/>
  <c r="P5" i="1" s="1"/>
  <c r="AH6" i="1"/>
  <c r="Z6" i="1"/>
  <c r="M6" i="1"/>
  <c r="V6" i="1"/>
  <c r="V5" i="1" s="1"/>
  <c r="Q6" i="1"/>
  <c r="AF6" i="1"/>
  <c r="AF5" i="1" s="1"/>
  <c r="E41" i="1"/>
  <c r="D41" i="1" s="1"/>
  <c r="AJ6" i="1"/>
  <c r="AD6" i="1"/>
  <c r="O6" i="1"/>
  <c r="K6" i="1"/>
  <c r="F6" i="1"/>
  <c r="AI6" i="1"/>
  <c r="AG6" i="1"/>
  <c r="AB6" i="1"/>
  <c r="E6" i="1"/>
  <c r="G6" i="1"/>
  <c r="N6" i="1"/>
  <c r="J6" i="1"/>
  <c r="J5" i="1" s="1"/>
  <c r="S6" i="1"/>
  <c r="R6" i="1"/>
  <c r="AH31" i="1"/>
  <c r="H31" i="1"/>
  <c r="AI31" i="1"/>
  <c r="AG31" i="1"/>
  <c r="AC31" i="1"/>
  <c r="T31" i="1"/>
  <c r="Y31" i="1"/>
  <c r="U31" i="1"/>
  <c r="Q31" i="1"/>
  <c r="M31" i="1"/>
  <c r="I31" i="1"/>
  <c r="E31" i="1"/>
  <c r="AE31" i="1"/>
  <c r="AE5" i="1" s="1"/>
  <c r="AB31" i="1"/>
  <c r="W31" i="1"/>
  <c r="S31" i="1"/>
  <c r="O31" i="1"/>
  <c r="K31" i="1"/>
  <c r="G31" i="1"/>
  <c r="AA33" i="1"/>
  <c r="AA31" i="1" s="1"/>
  <c r="D36" i="1"/>
  <c r="D33" i="1"/>
  <c r="D104" i="2"/>
  <c r="AF12" i="2"/>
  <c r="AF5" i="2" s="1"/>
  <c r="AC12" i="2"/>
  <c r="AC5" i="2" s="1"/>
  <c r="Y12" i="2"/>
  <c r="Y5" i="2" s="1"/>
  <c r="U12" i="2"/>
  <c r="U5" i="2" s="1"/>
  <c r="F108" i="2"/>
  <c r="AL12" i="2"/>
  <c r="AL5" i="2" s="1"/>
  <c r="AH12" i="2"/>
  <c r="AH5" i="2" s="1"/>
  <c r="X12" i="2"/>
  <c r="X5" i="2" s="1"/>
  <c r="S12" i="2"/>
  <c r="S5" i="2" s="1"/>
  <c r="O12" i="2"/>
  <c r="O5" i="2" s="1"/>
  <c r="J12" i="2"/>
  <c r="J5" i="2" s="1"/>
  <c r="D101" i="2"/>
  <c r="AI12" i="2"/>
  <c r="AI5" i="2" s="1"/>
  <c r="I12" i="2"/>
  <c r="I5" i="2" s="1"/>
  <c r="AJ12" i="2"/>
  <c r="AJ5" i="2" s="1"/>
  <c r="AE12" i="2"/>
  <c r="AE5" i="2" s="1"/>
  <c r="Z12" i="2"/>
  <c r="Z5" i="2" s="1"/>
  <c r="V12" i="2"/>
  <c r="V5" i="2" s="1"/>
  <c r="Q12" i="2"/>
  <c r="Q5" i="2" s="1"/>
  <c r="M12" i="2"/>
  <c r="M5" i="2" s="1"/>
  <c r="AD12" i="2"/>
  <c r="AD5" i="2" s="1"/>
  <c r="P12" i="2"/>
  <c r="P5" i="2" s="1"/>
  <c r="L12" i="2"/>
  <c r="L5" i="2" s="1"/>
  <c r="K12" i="2"/>
  <c r="K5" i="2" s="1"/>
  <c r="E12" i="2"/>
  <c r="E5" i="2" s="1"/>
  <c r="G12" i="2"/>
  <c r="G5" i="2" s="1"/>
  <c r="AG12" i="2"/>
  <c r="AG5" i="2" s="1"/>
  <c r="AB12" i="2"/>
  <c r="AB5" i="2" s="1"/>
  <c r="AK12" i="2"/>
  <c r="AK5" i="2" s="1"/>
  <c r="AA12" i="2"/>
  <c r="AA5" i="2" s="1"/>
  <c r="W12" i="2"/>
  <c r="W5" i="2" s="1"/>
  <c r="R12" i="2"/>
  <c r="R5" i="2" s="1"/>
  <c r="N12" i="2"/>
  <c r="N5" i="2" s="1"/>
  <c r="F12" i="2"/>
  <c r="F5" i="2" s="1"/>
  <c r="T12" i="2"/>
  <c r="T5" i="2" s="1"/>
  <c r="H12" i="2"/>
  <c r="H5" i="2" s="1"/>
  <c r="X5" i="1"/>
  <c r="D38" i="1"/>
  <c r="D43" i="1"/>
  <c r="AA11" i="1"/>
  <c r="AA7" i="1" s="1"/>
  <c r="D97" i="2"/>
  <c r="D94" i="2"/>
  <c r="D91" i="2"/>
  <c r="D88" i="2"/>
  <c r="D57" i="2"/>
  <c r="D119" i="2"/>
  <c r="D116" i="2"/>
  <c r="D12" i="1"/>
  <c r="AC12" i="1"/>
  <c r="AC6" i="1" s="1"/>
  <c r="N43" i="1"/>
  <c r="AA17" i="1"/>
  <c r="AA12" i="1" s="1"/>
  <c r="D47" i="2"/>
  <c r="D7" i="1"/>
  <c r="D6" i="2"/>
  <c r="AA43" i="1"/>
  <c r="D105" i="2"/>
  <c r="D108" i="2"/>
  <c r="D14" i="2"/>
  <c r="AA41" i="1"/>
  <c r="AA38" i="1"/>
  <c r="F5" i="1" l="1"/>
  <c r="AD5" i="1"/>
  <c r="I5" i="1"/>
  <c r="Y5" i="1"/>
  <c r="R5" i="1"/>
  <c r="Z5" i="1"/>
  <c r="AJ5" i="1"/>
  <c r="AI5" i="1"/>
  <c r="S5" i="1"/>
  <c r="AH5" i="1"/>
  <c r="M5" i="1"/>
  <c r="O5" i="1"/>
  <c r="AG5" i="1"/>
  <c r="AA6" i="1"/>
  <c r="AA5" i="1" s="1"/>
  <c r="D31" i="1"/>
  <c r="AC5" i="1"/>
  <c r="Q5" i="1"/>
  <c r="G5" i="1"/>
  <c r="H5" i="1"/>
  <c r="U5" i="1"/>
  <c r="E5" i="1"/>
  <c r="AB5" i="1"/>
  <c r="T5" i="1"/>
  <c r="N5" i="1"/>
  <c r="K5" i="1"/>
  <c r="W5" i="1"/>
  <c r="D5" i="2"/>
  <c r="D6" i="1"/>
  <c r="D12" i="2"/>
  <c r="D5" i="1" l="1"/>
  <c r="D9" i="2"/>
  <c r="D11" i="2"/>
</calcChain>
</file>

<file path=xl/sharedStrings.xml><?xml version="1.0" encoding="utf-8"?>
<sst xmlns="http://schemas.openxmlformats.org/spreadsheetml/2006/main" count="315" uniqueCount="197">
  <si>
    <t>Tartu linna 2012. a eelarve muutmised  täiendavalt saadud sihtotstarbeliste toetuste arvel struktuuriüksuste, asutuste ja kuluklassifikaatori lõikes</t>
  </si>
  <si>
    <t>eurodes</t>
  </si>
  <si>
    <t>tegevusala</t>
  </si>
  <si>
    <t>e/a liik</t>
  </si>
  <si>
    <t>KULUD 
KOKKU</t>
  </si>
  <si>
    <t>õppetoetused</t>
  </si>
  <si>
    <t>töötajate töötasu</t>
  </si>
  <si>
    <t>lepinguline töötasu</t>
  </si>
  <si>
    <t>maksud personalikuludelt</t>
  </si>
  <si>
    <t>lähetuskulud</t>
  </si>
  <si>
    <t>koolituskulud</t>
  </si>
  <si>
    <t>hoonete, ruumide maj.kulud</t>
  </si>
  <si>
    <t>infotehnoloogia</t>
  </si>
  <si>
    <t>inventari maj. kulu</t>
  </si>
  <si>
    <t>õppevahendid</t>
  </si>
  <si>
    <t>vaba aja sisust. kulud</t>
  </si>
  <si>
    <t>TULUD
KOKKU</t>
  </si>
  <si>
    <t>toetus riigiasutustelt</t>
  </si>
  <si>
    <t>toetus
valitsussekt SA-lt</t>
  </si>
  <si>
    <t>toetus muudelt residentidelt</t>
  </si>
  <si>
    <t>5514</t>
  </si>
  <si>
    <t>3500.00</t>
  </si>
  <si>
    <t>3500.03</t>
  </si>
  <si>
    <t>3500.8</t>
  </si>
  <si>
    <t xml:space="preserve">kokku </t>
  </si>
  <si>
    <t>09220</t>
  </si>
  <si>
    <t>Kutsehariduskeskus</t>
  </si>
  <si>
    <t>09222</t>
  </si>
  <si>
    <t>Linnamajanduse osakond</t>
  </si>
  <si>
    <t>Kultuuriosakond</t>
  </si>
  <si>
    <t>Tervishoiuosakond</t>
  </si>
  <si>
    <t>/allkirjastatud digitaalselt/</t>
  </si>
  <si>
    <t>Jüri Mölder</t>
  </si>
  <si>
    <t>Linnasekretär</t>
  </si>
  <si>
    <t>Tartu linna 2012. a eelarve ümberpaigutused struktuuriüksuste eelarves tegevusalade ja kuluklassifikaatori lõikes</t>
  </si>
  <si>
    <t>Tege-
vus-
ala</t>
  </si>
  <si>
    <t>KOKKU KULUD</t>
  </si>
  <si>
    <t>antavad toetusedmudele residentidele</t>
  </si>
  <si>
    <t>koosseisuväliste töötajate töötasud</t>
  </si>
  <si>
    <t>erisoodustused</t>
  </si>
  <si>
    <t>administreerimiskulud</t>
  </si>
  <si>
    <t>meditsiini- ja hügieenitarbed</t>
  </si>
  <si>
    <t>ürituste korralduskulud</t>
  </si>
  <si>
    <t>e/a klassifikaator</t>
  </si>
  <si>
    <t>4500.8</t>
  </si>
  <si>
    <t>Sotsiaalabi osakond</t>
  </si>
  <si>
    <t>toimetulekutoetus</t>
  </si>
  <si>
    <t>muude sotsiaalsete riskirühmade kaitse</t>
  </si>
  <si>
    <t>muu sotsiaalsete riskirühmade kaitse</t>
  </si>
  <si>
    <t>tulu sots.teenuse eest</t>
  </si>
  <si>
    <t>muu sotsiaalne kaitse</t>
  </si>
  <si>
    <t>3500.9</t>
  </si>
  <si>
    <t>välismaine toetus</t>
  </si>
  <si>
    <t>sotsiaalteenused</t>
  </si>
  <si>
    <t>Varjupaik</t>
  </si>
  <si>
    <t>teede ja tänavate korrashoid</t>
  </si>
  <si>
    <t>04510</t>
  </si>
  <si>
    <t>maa ost</t>
  </si>
  <si>
    <t>põhivara soetamine</t>
  </si>
  <si>
    <t>ametnike töötasu</t>
  </si>
  <si>
    <t xml:space="preserve">investeerimistoetus </t>
  </si>
  <si>
    <t>haljastus</t>
  </si>
  <si>
    <t>05400</t>
  </si>
  <si>
    <t>muud majandamiskulud</t>
  </si>
  <si>
    <t>3502.03</t>
  </si>
  <si>
    <t>3502.00</t>
  </si>
  <si>
    <t>investeerimistoetus riigilt</t>
  </si>
  <si>
    <t>investeerimistoetus SAalt</t>
  </si>
  <si>
    <t>põhivara soetus</t>
  </si>
  <si>
    <t>jäätmemajandus</t>
  </si>
  <si>
    <t>05100</t>
  </si>
  <si>
    <t>rajatiste korrashoid</t>
  </si>
  <si>
    <t>Haridusosakond</t>
  </si>
  <si>
    <t>Lasteaiad</t>
  </si>
  <si>
    <t>Haridusosakond (linn)</t>
  </si>
  <si>
    <t>09110</t>
  </si>
  <si>
    <t>Kesklinna Lastekeskus</t>
  </si>
  <si>
    <t>Lasteaed Annike</t>
  </si>
  <si>
    <t>Lasteaed Helika</t>
  </si>
  <si>
    <t xml:space="preserve">Tartu </t>
  </si>
  <si>
    <t>Lasteaed Kannike</t>
  </si>
  <si>
    <t xml:space="preserve"> Lasteaed Karoliine</t>
  </si>
  <si>
    <t xml:space="preserve"> Lasteaed Kelluke</t>
  </si>
  <si>
    <t xml:space="preserve"> Lasteaed Kivike</t>
  </si>
  <si>
    <t>Lasteaed Klaabu</t>
  </si>
  <si>
    <t xml:space="preserve"> Lasteaed Krõll</t>
  </si>
  <si>
    <t>Lasteaed Lotte</t>
  </si>
  <si>
    <t xml:space="preserve"> Lasteaed Meelespea</t>
  </si>
  <si>
    <t xml:space="preserve"> Lasteaed Midrimaa</t>
  </si>
  <si>
    <t xml:space="preserve"> Lasteaed Mõmmik</t>
  </si>
  <si>
    <t xml:space="preserve"> Lasteaed Nukitsamees</t>
  </si>
  <si>
    <t xml:space="preserve"> Lasteaed Piilupesa</t>
  </si>
  <si>
    <t>Lasteaed Ploomike</t>
  </si>
  <si>
    <t xml:space="preserve"> Lasteaed Poku</t>
  </si>
  <si>
    <t xml:space="preserve"> Lasteaed Päkapikk</t>
  </si>
  <si>
    <t xml:space="preserve"> Lasteaed Pääsupesa</t>
  </si>
  <si>
    <t>Lasteaed Ristikhein</t>
  </si>
  <si>
    <t xml:space="preserve"> Lasteaed Rukkilill</t>
  </si>
  <si>
    <t xml:space="preserve"> Lasteaed Sass</t>
  </si>
  <si>
    <t>Lasteaed Sipsik</t>
  </si>
  <si>
    <t xml:space="preserve"> Lasteaed Sirel</t>
  </si>
  <si>
    <t>Lasteaed Triinu ja Taavi</t>
  </si>
  <si>
    <t xml:space="preserve"> Lasteaed Tõruke</t>
  </si>
  <si>
    <t xml:space="preserve"> Lastesõim Mesipuu</t>
  </si>
  <si>
    <t xml:space="preserve"> Maarjamõisa Lasteaed</t>
  </si>
  <si>
    <t xml:space="preserve"> Tähtvere Lasteaed</t>
  </si>
  <si>
    <t>sõidukite ülalpidamiskulud</t>
  </si>
  <si>
    <t>eri- ja vormiriietus</t>
  </si>
  <si>
    <t>muu erivarustus</t>
  </si>
  <si>
    <t>trahvikulud</t>
  </si>
  <si>
    <t>muud tegevuskulud (viivised)</t>
  </si>
  <si>
    <t>Ettevõtluse osakond</t>
  </si>
  <si>
    <t>Üldmajanduslikud arendusprojektid</t>
  </si>
  <si>
    <t>04740</t>
  </si>
  <si>
    <t>Põhikoolid</t>
  </si>
  <si>
    <t>Linnavarade osakond</t>
  </si>
  <si>
    <t>spordibaasid</t>
  </si>
  <si>
    <t>4502.03</t>
  </si>
  <si>
    <t>investeerimistoetus SAle</t>
  </si>
  <si>
    <t>muu majandus</t>
  </si>
  <si>
    <t>08102</t>
  </si>
  <si>
    <t>04900</t>
  </si>
  <si>
    <t>muu kaupade ja teenuste müük</t>
  </si>
  <si>
    <t>muud tulud</t>
  </si>
  <si>
    <t>maksukulud</t>
  </si>
  <si>
    <t>lasteaiad</t>
  </si>
  <si>
    <t>gümnaasiumid</t>
  </si>
  <si>
    <t>muu haridus</t>
  </si>
  <si>
    <t>09800</t>
  </si>
  <si>
    <t>osakonna ülalpidamiskulud</t>
  </si>
  <si>
    <t>01112</t>
  </si>
  <si>
    <t>Avalike suhete osakond</t>
  </si>
  <si>
    <t>osakonna ülalpidamine</t>
  </si>
  <si>
    <t>ühistegevuskulud</t>
  </si>
  <si>
    <t>01600</t>
  </si>
  <si>
    <t>01</t>
  </si>
  <si>
    <t>04</t>
  </si>
  <si>
    <t>uuringud</t>
  </si>
  <si>
    <t>Kesklinna Kool</t>
  </si>
  <si>
    <t>Kroonuaia Kool</t>
  </si>
  <si>
    <t>Mart Reiniku Kool</t>
  </si>
  <si>
    <t>Veeriku Kool</t>
  </si>
  <si>
    <t>09212</t>
  </si>
  <si>
    <t>VVlg2</t>
  </si>
  <si>
    <t>põhikoolid</t>
  </si>
  <si>
    <t>toitlustamine</t>
  </si>
  <si>
    <t>vormiriietus</t>
  </si>
  <si>
    <t>masinate ülalpidamiskulud</t>
  </si>
  <si>
    <t>toitlustuskulud</t>
  </si>
  <si>
    <t>Gümnaasiumid</t>
  </si>
  <si>
    <t>Hugo Treffneri Gümnaasium</t>
  </si>
  <si>
    <t>Miina Härma Gümnaasium</t>
  </si>
  <si>
    <t>Annelinna Gümnaasium</t>
  </si>
  <si>
    <t>Descartes´i Lütseum</t>
  </si>
  <si>
    <t>Forseliuse Gümnaasium</t>
  </si>
  <si>
    <t>Jaan Poska Gümnaasium</t>
  </si>
  <si>
    <t xml:space="preserve"> Karlova Gümnaasium</t>
  </si>
  <si>
    <t xml:space="preserve"> Kivilinna Gümnaasium</t>
  </si>
  <si>
    <t xml:space="preserve"> Kommertsgümnaasium</t>
  </si>
  <si>
    <t>Kunstigümnaasium</t>
  </si>
  <si>
    <t xml:space="preserve"> Raatuse Gümnaasium</t>
  </si>
  <si>
    <t>Tamme Gümnaasium</t>
  </si>
  <si>
    <t>Vene Lütseum</t>
  </si>
  <si>
    <t xml:space="preserve"> Kutsehariduskeskus</t>
  </si>
  <si>
    <t>HarMin</t>
  </si>
  <si>
    <t>meditsiinikulud</t>
  </si>
  <si>
    <t>Täiskasvanute Gümnaasium</t>
  </si>
  <si>
    <t>09221</t>
  </si>
  <si>
    <t>Maarja Kool</t>
  </si>
  <si>
    <t>09500</t>
  </si>
  <si>
    <t>Hariduse Tugiteenuste Keskus</t>
  </si>
  <si>
    <t>09601</t>
  </si>
  <si>
    <t>kalmistu</t>
  </si>
  <si>
    <t>06605</t>
  </si>
  <si>
    <t>Kutsehariduse Keskus</t>
  </si>
  <si>
    <t>tootmiskulud</t>
  </si>
  <si>
    <t>inventari soetamine</t>
  </si>
  <si>
    <t>masinate ja seadnete soetamine</t>
  </si>
  <si>
    <t xml:space="preserve">Haridusosakond </t>
  </si>
  <si>
    <t>Linnaplaneerimise ja maakorralduse osakond</t>
  </si>
  <si>
    <t>maakorraldus</t>
  </si>
  <si>
    <t>04210</t>
  </si>
  <si>
    <t>üldmajanduslikud arendusprojektid</t>
  </si>
  <si>
    <t>Ümberpaigutused kokku</t>
  </si>
  <si>
    <r>
      <t xml:space="preserve">Asutus ja eelarve liik
</t>
    </r>
    <r>
      <rPr>
        <sz val="9"/>
        <rFont val="Times New Roman"/>
        <family val="1"/>
        <charset val="186"/>
      </rPr>
      <t>21 - finantseermiseelarve põhitegevus 
15 - majandamiseelarve investeerimistegevus sihtvahendite arvel
25 - majandamiseelarve põhitegevus  sihtvahendite arvel</t>
    </r>
  </si>
  <si>
    <t xml:space="preserve">Laste huvialamajad ja keskused </t>
  </si>
  <si>
    <t>08106</t>
  </si>
  <si>
    <t>Anne Noortekeskus</t>
  </si>
  <si>
    <t>Lille Maja</t>
  </si>
  <si>
    <t>Muuseumid</t>
  </si>
  <si>
    <t>08203</t>
  </si>
  <si>
    <t>Linnamuuseum</t>
  </si>
  <si>
    <t>4502.99</t>
  </si>
  <si>
    <t>eelareve liik</t>
  </si>
  <si>
    <t xml:space="preserve">Tegevusala nimetus
ja eelarve liik
11 - finantseerimiseelarve investeerimistegevus;
15 - majandamiseelarve investeerimistegevus;
21 - finantseermiseelarve 
põhitegevus
23 - põhitegevuskulud omatulude arvel
</t>
  </si>
  <si>
    <t>Rahandusosakond (HarMin)</t>
  </si>
  <si>
    <r>
      <t>Rahandusosakond</t>
    </r>
    <r>
      <rPr>
        <sz val="9"/>
        <rFont val="Times New Roman"/>
        <family val="1"/>
        <charset val="186"/>
      </rPr>
      <t xml:space="preserve"> (HarMin)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</si>
</sst>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#,##0.0"/>
    <numFmt numFmtId="165" formatCode="_(* #,##0.00_);_(* \(#,##0.00\);_(* &quot;-&quot;??_);_(@_)"/>
    <numFmt numFmtId="166" formatCode="_-* #,##0\ _k_r_-;\-* #,##0\ _k_r_-;_-* \-??\ _k_r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i/>
      <sz val="9"/>
      <color indexed="12"/>
      <name val="Times New Roman"/>
      <family val="1"/>
      <charset val="186"/>
    </font>
    <font>
      <sz val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textRotation="90" wrapText="1"/>
    </xf>
    <xf numFmtId="3" fontId="3" fillId="0" borderId="1" xfId="1" applyNumberFormat="1" applyFont="1" applyBorder="1" applyAlignment="1">
      <alignment horizontal="center" wrapText="1"/>
    </xf>
    <xf numFmtId="3" fontId="3" fillId="0" borderId="1" xfId="2" applyNumberFormat="1" applyFont="1" applyBorder="1" applyAlignment="1" applyProtection="1">
      <alignment horizontal="right"/>
    </xf>
    <xf numFmtId="3" fontId="3" fillId="0" borderId="1" xfId="1" applyNumberFormat="1" applyFont="1" applyBorder="1" applyAlignment="1">
      <alignment horizontal="left" wrapText="1"/>
    </xf>
    <xf numFmtId="3" fontId="3" fillId="0" borderId="1" xfId="1" quotePrefix="1" applyNumberFormat="1" applyFont="1" applyBorder="1" applyAlignment="1">
      <alignment horizontal="center" wrapText="1"/>
    </xf>
    <xf numFmtId="3" fontId="3" fillId="0" borderId="1" xfId="2" applyNumberFormat="1" applyFont="1" applyFill="1" applyBorder="1"/>
    <xf numFmtId="3" fontId="4" fillId="0" borderId="1" xfId="1" applyNumberFormat="1" applyFont="1" applyBorder="1" applyAlignment="1">
      <alignment horizontal="center" wrapText="1"/>
    </xf>
    <xf numFmtId="3" fontId="4" fillId="0" borderId="1" xfId="2" applyNumberFormat="1" applyFont="1" applyFill="1" applyBorder="1"/>
    <xf numFmtId="3" fontId="4" fillId="0" borderId="1" xfId="2" applyNumberFormat="1" applyFont="1" applyBorder="1" applyAlignment="1" applyProtection="1">
      <alignment horizontal="right"/>
    </xf>
    <xf numFmtId="164" fontId="3" fillId="0" borderId="1" xfId="2" applyNumberFormat="1" applyFont="1" applyBorder="1" applyAlignment="1">
      <alignment wrapText="1"/>
    </xf>
    <xf numFmtId="164" fontId="3" fillId="0" borderId="1" xfId="2" quotePrefix="1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center" wrapText="1"/>
    </xf>
    <xf numFmtId="3" fontId="3" fillId="0" borderId="1" xfId="2" applyNumberFormat="1" applyFont="1" applyBorder="1"/>
    <xf numFmtId="3" fontId="5" fillId="0" borderId="1" xfId="0" applyNumberFormat="1" applyFont="1" applyBorder="1"/>
    <xf numFmtId="164" fontId="4" fillId="0" borderId="1" xfId="2" quotePrefix="1" applyNumberFormat="1" applyFont="1" applyBorder="1" applyAlignment="1">
      <alignment wrapText="1"/>
    </xf>
    <xf numFmtId="3" fontId="4" fillId="0" borderId="1" xfId="2" applyNumberFormat="1" applyFont="1" applyBorder="1" applyAlignment="1">
      <alignment horizontal="center" wrapText="1"/>
    </xf>
    <xf numFmtId="3" fontId="4" fillId="0" borderId="1" xfId="2" applyNumberFormat="1" applyFont="1" applyBorder="1"/>
    <xf numFmtId="3" fontId="2" fillId="0" borderId="1" xfId="0" applyNumberFormat="1" applyFont="1" applyBorder="1"/>
    <xf numFmtId="0" fontId="4" fillId="0" borderId="1" xfId="1" applyFont="1" applyBorder="1" applyAlignment="1">
      <alignment horizontal="center" vertical="center" textRotation="90" wrapText="1"/>
    </xf>
    <xf numFmtId="1" fontId="4" fillId="0" borderId="1" xfId="1" quotePrefix="1" applyNumberFormat="1" applyFont="1" applyBorder="1" applyAlignment="1">
      <alignment horizontal="center" wrapText="1"/>
    </xf>
    <xf numFmtId="164" fontId="4" fillId="0" borderId="1" xfId="2" applyNumberFormat="1" applyFont="1" applyBorder="1" applyAlignment="1">
      <alignment horizontal="right" wrapText="1"/>
    </xf>
    <xf numFmtId="3" fontId="4" fillId="0" borderId="1" xfId="1" applyNumberFormat="1" applyFont="1" applyBorder="1" applyAlignment="1">
      <alignment horizontal="right" wrapText="1"/>
    </xf>
    <xf numFmtId="166" fontId="2" fillId="0" borderId="1" xfId="3" applyNumberFormat="1" applyFont="1" applyFill="1" applyBorder="1" applyAlignment="1" applyProtection="1">
      <alignment horizontal="right"/>
    </xf>
    <xf numFmtId="0" fontId="4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left" wrapText="1"/>
    </xf>
    <xf numFmtId="0" fontId="4" fillId="0" borderId="1" xfId="1" applyFont="1" applyBorder="1" applyAlignment="1">
      <alignment horizontal="right"/>
    </xf>
    <xf numFmtId="1" fontId="4" fillId="0" borderId="1" xfId="1" applyNumberFormat="1" applyFont="1" applyBorder="1" applyAlignment="1">
      <alignment horizontal="right"/>
    </xf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" fontId="3" fillId="0" borderId="1" xfId="1" quotePrefix="1" applyNumberFormat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3" fontId="3" fillId="0" borderId="1" xfId="1" applyNumberFormat="1" applyFont="1" applyBorder="1"/>
    <xf numFmtId="1" fontId="4" fillId="0" borderId="1" xfId="1" quotePrefix="1" applyNumberFormat="1" applyFont="1" applyBorder="1" applyAlignment="1">
      <alignment horizontal="right"/>
    </xf>
    <xf numFmtId="3" fontId="4" fillId="0" borderId="1" xfId="1" applyNumberFormat="1" applyFont="1" applyBorder="1" applyAlignment="1"/>
    <xf numFmtId="0" fontId="3" fillId="0" borderId="1" xfId="1" applyFont="1" applyFill="1" applyBorder="1" applyAlignment="1">
      <alignment wrapText="1"/>
    </xf>
    <xf numFmtId="1" fontId="3" fillId="0" borderId="1" xfId="1" quotePrefix="1" applyNumberFormat="1" applyFont="1" applyFill="1" applyBorder="1" applyAlignment="1">
      <alignment horizontal="right"/>
    </xf>
    <xf numFmtId="3" fontId="3" fillId="0" borderId="1" xfId="1" quotePrefix="1" applyNumberFormat="1" applyFont="1" applyFill="1" applyBorder="1" applyAlignment="1">
      <alignment horizontal="right"/>
    </xf>
    <xf numFmtId="3" fontId="3" fillId="0" borderId="1" xfId="1" applyNumberFormat="1" applyFont="1" applyFill="1" applyBorder="1"/>
    <xf numFmtId="1" fontId="4" fillId="0" borderId="1" xfId="1" quotePrefix="1" applyNumberFormat="1" applyFont="1" applyFill="1" applyBorder="1" applyAlignment="1">
      <alignment horizontal="right"/>
    </xf>
    <xf numFmtId="3" fontId="4" fillId="0" borderId="1" xfId="1" quotePrefix="1" applyNumberFormat="1" applyFont="1" applyFill="1" applyBorder="1" applyAlignment="1">
      <alignment horizontal="right"/>
    </xf>
    <xf numFmtId="3" fontId="4" fillId="0" borderId="1" xfId="1" applyNumberFormat="1" applyFont="1" applyFill="1" applyBorder="1"/>
    <xf numFmtId="3" fontId="2" fillId="0" borderId="1" xfId="3" applyNumberFormat="1" applyFont="1" applyFill="1" applyBorder="1" applyAlignment="1" applyProtection="1"/>
    <xf numFmtId="3" fontId="4" fillId="0" borderId="1" xfId="3" applyNumberFormat="1" applyFont="1" applyFill="1" applyBorder="1" applyAlignment="1" applyProtection="1"/>
    <xf numFmtId="3" fontId="3" fillId="0" borderId="1" xfId="3" applyNumberFormat="1" applyFont="1" applyFill="1" applyBorder="1" applyAlignment="1" applyProtection="1"/>
    <xf numFmtId="0" fontId="4" fillId="0" borderId="1" xfId="1" quotePrefix="1" applyFont="1" applyFill="1" applyBorder="1" applyAlignment="1">
      <alignment horizontal="right"/>
    </xf>
    <xf numFmtId="1" fontId="4" fillId="0" borderId="1" xfId="1" applyNumberFormat="1" applyFont="1" applyFill="1" applyBorder="1" applyAlignment="1">
      <alignment horizontal="right"/>
    </xf>
    <xf numFmtId="3" fontId="3" fillId="0" borderId="1" xfId="1" applyNumberFormat="1" applyFont="1" applyBorder="1" applyAlignment="1">
      <alignment horizontal="right" wrapText="1"/>
    </xf>
    <xf numFmtId="3" fontId="4" fillId="0" borderId="1" xfId="1" quotePrefix="1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3" fillId="0" borderId="0" xfId="1" applyFont="1" applyFill="1" applyBorder="1"/>
    <xf numFmtId="0" fontId="4" fillId="0" borderId="0" xfId="1" applyFont="1"/>
    <xf numFmtId="0" fontId="2" fillId="0" borderId="0" xfId="0" applyFont="1"/>
    <xf numFmtId="164" fontId="4" fillId="0" borderId="0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textRotation="90" wrapText="1"/>
    </xf>
    <xf numFmtId="164" fontId="3" fillId="0" borderId="1" xfId="2" applyNumberFormat="1" applyFont="1" applyBorder="1" applyAlignment="1" applyProtection="1">
      <alignment horizontal="center" wrapText="1"/>
    </xf>
    <xf numFmtId="164" fontId="4" fillId="0" borderId="1" xfId="1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3" fontId="7" fillId="0" borderId="1" xfId="2" applyNumberFormat="1" applyFont="1" applyBorder="1" applyAlignment="1" applyProtection="1">
      <alignment horizontal="center"/>
    </xf>
    <xf numFmtId="1" fontId="4" fillId="0" borderId="1" xfId="2" applyNumberFormat="1" applyFont="1" applyBorder="1" applyAlignment="1" applyProtection="1">
      <alignment horizontal="center"/>
    </xf>
    <xf numFmtId="0" fontId="2" fillId="0" borderId="1" xfId="0" applyFont="1" applyBorder="1"/>
    <xf numFmtId="0" fontId="5" fillId="0" borderId="0" xfId="0" applyFont="1"/>
    <xf numFmtId="164" fontId="4" fillId="0" borderId="0" xfId="1" applyNumberFormat="1" applyFont="1" applyBorder="1"/>
    <xf numFmtId="164" fontId="4" fillId="0" borderId="0" xfId="1" quotePrefix="1" applyNumberFormat="1" applyFont="1" applyBorder="1"/>
    <xf numFmtId="164" fontId="3" fillId="0" borderId="0" xfId="1" applyNumberFormat="1" applyFont="1" applyBorder="1"/>
    <xf numFmtId="3" fontId="3" fillId="0" borderId="0" xfId="1" applyNumberFormat="1" applyFont="1" applyBorder="1"/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0" fontId="3" fillId="0" borderId="0" xfId="1" applyFont="1" applyAlignment="1">
      <alignment horizontal="left"/>
    </xf>
    <xf numFmtId="0" fontId="4" fillId="0" borderId="0" xfId="1" applyFont="1" applyFill="1" applyBorder="1" applyAlignment="1">
      <alignment wrapText="1"/>
    </xf>
    <xf numFmtId="0" fontId="4" fillId="0" borderId="0" xfId="1" quotePrefix="1" applyFont="1" applyFill="1" applyBorder="1" applyAlignment="1">
      <alignment horizontal="right"/>
    </xf>
    <xf numFmtId="0" fontId="4" fillId="0" borderId="0" xfId="1" quotePrefix="1" applyFont="1"/>
    <xf numFmtId="164" fontId="3" fillId="0" borderId="0" xfId="1" applyNumberFormat="1" applyFont="1"/>
    <xf numFmtId="0" fontId="3" fillId="0" borderId="1" xfId="0" applyFont="1" applyFill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center" wrapText="1"/>
    </xf>
  </cellXfs>
  <cellStyles count="4">
    <cellStyle name="Comma 2" xfId="2"/>
    <cellStyle name="Koma" xfId="3" builtinId="3"/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tabSelected="1" zoomScale="115" zoomScaleNormal="11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O13" sqref="O13"/>
    </sheetView>
  </sheetViews>
  <sheetFormatPr defaultRowHeight="12" x14ac:dyDescent="0.2"/>
  <cols>
    <col min="1" max="1" width="20.42578125" style="54" customWidth="1"/>
    <col min="2" max="2" width="5.7109375" style="54" bestFit="1" customWidth="1"/>
    <col min="3" max="3" width="3.140625" style="54" bestFit="1" customWidth="1"/>
    <col min="4" max="4" width="6.28515625" style="54" bestFit="1" customWidth="1"/>
    <col min="5" max="5" width="6.5703125" style="54" bestFit="1" customWidth="1"/>
    <col min="6" max="6" width="7.28515625" style="54" bestFit="1" customWidth="1"/>
    <col min="7" max="7" width="6.28515625" style="54" bestFit="1" customWidth="1"/>
    <col min="8" max="8" width="5.7109375" style="54" bestFit="1" customWidth="1"/>
    <col min="9" max="9" width="4.85546875" style="54" bestFit="1" customWidth="1"/>
    <col min="10" max="10" width="7.140625" style="54" bestFit="1" customWidth="1"/>
    <col min="11" max="11" width="6.5703125" style="54" customWidth="1"/>
    <col min="12" max="12" width="5.7109375" style="54" bestFit="1" customWidth="1"/>
    <col min="13" max="13" width="5.7109375" style="54" customWidth="1"/>
    <col min="14" max="14" width="6.28515625" style="54" bestFit="1" customWidth="1"/>
    <col min="15" max="15" width="5.7109375" style="54" bestFit="1" customWidth="1"/>
    <col min="16" max="17" width="4.85546875" style="54" bestFit="1" customWidth="1"/>
    <col min="18" max="18" width="6.28515625" style="54" bestFit="1" customWidth="1"/>
    <col min="19" max="19" width="5.7109375" style="54" bestFit="1" customWidth="1"/>
    <col min="20" max="20" width="6.28515625" style="54" bestFit="1" customWidth="1"/>
    <col min="21" max="21" width="5.42578125" style="54" bestFit="1" customWidth="1"/>
    <col min="22" max="23" width="6.28515625" style="54" bestFit="1" customWidth="1"/>
    <col min="24" max="24" width="5.7109375" style="54" bestFit="1" customWidth="1"/>
    <col min="25" max="26" width="5.42578125" style="54" bestFit="1" customWidth="1"/>
    <col min="27" max="27" width="6.28515625" style="54" bestFit="1" customWidth="1"/>
    <col min="28" max="28" width="5.42578125" style="54" bestFit="1" customWidth="1"/>
    <col min="29" max="32" width="6.28515625" style="54" bestFit="1" customWidth="1"/>
    <col min="33" max="33" width="5.42578125" style="54" bestFit="1" customWidth="1"/>
    <col min="34" max="34" width="4.85546875" style="54" bestFit="1" customWidth="1"/>
    <col min="35" max="35" width="5.42578125" style="54" customWidth="1"/>
    <col min="36" max="36" width="4.85546875" style="54" bestFit="1" customWidth="1"/>
    <col min="37" max="37" width="5.42578125" style="54" customWidth="1"/>
    <col min="38" max="38" width="5.7109375" style="54" bestFit="1" customWidth="1"/>
    <col min="39" max="16384" width="9.140625" style="54"/>
  </cols>
  <sheetData>
    <row r="1" spans="1:38" x14ac:dyDescent="0.2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 t="s">
        <v>1</v>
      </c>
      <c r="AE2" s="53"/>
      <c r="AF2" s="53"/>
      <c r="AG2" s="53"/>
      <c r="AH2" s="53"/>
      <c r="AI2" s="53"/>
      <c r="AJ2" s="53"/>
      <c r="AK2" s="53"/>
      <c r="AL2" s="53"/>
    </row>
    <row r="3" spans="1:38" ht="134.25" x14ac:dyDescent="0.2">
      <c r="A3" s="69" t="s">
        <v>194</v>
      </c>
      <c r="B3" s="69" t="s">
        <v>35</v>
      </c>
      <c r="C3" s="19" t="s">
        <v>193</v>
      </c>
      <c r="D3" s="70" t="s">
        <v>36</v>
      </c>
      <c r="E3" s="19" t="s">
        <v>57</v>
      </c>
      <c r="F3" s="19" t="s">
        <v>58</v>
      </c>
      <c r="G3" s="19" t="s">
        <v>177</v>
      </c>
      <c r="H3" s="19" t="s">
        <v>176</v>
      </c>
      <c r="I3" s="19" t="s">
        <v>5</v>
      </c>
      <c r="J3" s="19" t="s">
        <v>60</v>
      </c>
      <c r="K3" s="19" t="s">
        <v>118</v>
      </c>
      <c r="L3" s="19" t="s">
        <v>37</v>
      </c>
      <c r="M3" s="19" t="s">
        <v>59</v>
      </c>
      <c r="N3" s="19" t="s">
        <v>6</v>
      </c>
      <c r="O3" s="19" t="s">
        <v>7</v>
      </c>
      <c r="P3" s="19" t="s">
        <v>38</v>
      </c>
      <c r="Q3" s="19" t="s">
        <v>39</v>
      </c>
      <c r="R3" s="19" t="s">
        <v>8</v>
      </c>
      <c r="S3" s="19" t="s">
        <v>40</v>
      </c>
      <c r="T3" s="19" t="s">
        <v>137</v>
      </c>
      <c r="U3" s="19" t="s">
        <v>9</v>
      </c>
      <c r="V3" s="19" t="s">
        <v>10</v>
      </c>
      <c r="W3" s="59" t="s">
        <v>11</v>
      </c>
      <c r="X3" s="59" t="s">
        <v>71</v>
      </c>
      <c r="Y3" s="59" t="s">
        <v>106</v>
      </c>
      <c r="Z3" s="59" t="s">
        <v>12</v>
      </c>
      <c r="AA3" s="19" t="s">
        <v>13</v>
      </c>
      <c r="AB3" s="19" t="s">
        <v>147</v>
      </c>
      <c r="AC3" s="19" t="s">
        <v>148</v>
      </c>
      <c r="AD3" s="19" t="s">
        <v>41</v>
      </c>
      <c r="AE3" s="19" t="s">
        <v>14</v>
      </c>
      <c r="AF3" s="19" t="s">
        <v>42</v>
      </c>
      <c r="AG3" s="19" t="s">
        <v>175</v>
      </c>
      <c r="AH3" s="19" t="s">
        <v>107</v>
      </c>
      <c r="AI3" s="19" t="s">
        <v>108</v>
      </c>
      <c r="AJ3" s="19" t="s">
        <v>63</v>
      </c>
      <c r="AK3" s="19" t="s">
        <v>109</v>
      </c>
      <c r="AL3" s="19" t="s">
        <v>110</v>
      </c>
    </row>
    <row r="4" spans="1:38" x14ac:dyDescent="0.2">
      <c r="A4" s="26" t="s">
        <v>43</v>
      </c>
      <c r="B4" s="27"/>
      <c r="C4" s="26"/>
      <c r="D4" s="28"/>
      <c r="E4" s="29">
        <v>1550</v>
      </c>
      <c r="F4" s="29">
        <v>1551</v>
      </c>
      <c r="G4" s="29">
        <v>1554</v>
      </c>
      <c r="H4" s="29">
        <v>1556</v>
      </c>
      <c r="I4" s="29">
        <v>4134</v>
      </c>
      <c r="J4" s="29" t="s">
        <v>192</v>
      </c>
      <c r="K4" s="29" t="s">
        <v>117</v>
      </c>
      <c r="L4" s="29" t="s">
        <v>44</v>
      </c>
      <c r="M4" s="29">
        <v>5001</v>
      </c>
      <c r="N4" s="29">
        <v>5002</v>
      </c>
      <c r="O4" s="29">
        <v>5005</v>
      </c>
      <c r="P4" s="29">
        <v>5008</v>
      </c>
      <c r="Q4" s="29">
        <v>505</v>
      </c>
      <c r="R4" s="29">
        <v>506</v>
      </c>
      <c r="S4" s="29">
        <v>5500</v>
      </c>
      <c r="T4" s="29">
        <v>5502</v>
      </c>
      <c r="U4" s="29">
        <v>5503</v>
      </c>
      <c r="V4" s="29">
        <v>5504</v>
      </c>
      <c r="W4" s="29">
        <v>5511</v>
      </c>
      <c r="X4" s="29">
        <v>5512</v>
      </c>
      <c r="Y4" s="29">
        <v>5513</v>
      </c>
      <c r="Z4" s="29">
        <v>5514</v>
      </c>
      <c r="AA4" s="29">
        <v>5515</v>
      </c>
      <c r="AB4" s="29">
        <v>5516</v>
      </c>
      <c r="AC4" s="29">
        <v>5521</v>
      </c>
      <c r="AD4" s="29">
        <v>5522</v>
      </c>
      <c r="AE4" s="29">
        <v>5524</v>
      </c>
      <c r="AF4" s="29">
        <v>5525</v>
      </c>
      <c r="AG4" s="29">
        <v>5529</v>
      </c>
      <c r="AH4" s="29">
        <v>5532</v>
      </c>
      <c r="AI4" s="29">
        <v>5539</v>
      </c>
      <c r="AJ4" s="29">
        <v>5540</v>
      </c>
      <c r="AK4" s="29">
        <v>601</v>
      </c>
      <c r="AL4" s="29">
        <v>608</v>
      </c>
    </row>
    <row r="5" spans="1:38" x14ac:dyDescent="0.2">
      <c r="A5" s="32" t="s">
        <v>183</v>
      </c>
      <c r="B5" s="27"/>
      <c r="C5" s="26"/>
      <c r="D5" s="28">
        <f>SUM(E5:AL5)</f>
        <v>0</v>
      </c>
      <c r="E5" s="79">
        <f>SUM(E6,E9,E12,E101,E105,E108,E114,E116)</f>
        <v>178100</v>
      </c>
      <c r="F5" s="79">
        <f t="shared" ref="F5:AL5" si="0">SUM(F6,F9,F12,F101,F105,F108,F114,F116)</f>
        <v>-167260</v>
      </c>
      <c r="G5" s="79">
        <f t="shared" si="0"/>
        <v>-56324</v>
      </c>
      <c r="H5" s="79">
        <f t="shared" si="0"/>
        <v>64470</v>
      </c>
      <c r="I5" s="79">
        <f t="shared" si="0"/>
        <v>1073</v>
      </c>
      <c r="J5" s="79">
        <f t="shared" si="0"/>
        <v>684</v>
      </c>
      <c r="K5" s="79">
        <f t="shared" si="0"/>
        <v>20000</v>
      </c>
      <c r="L5" s="79">
        <f t="shared" si="0"/>
        <v>5663</v>
      </c>
      <c r="M5" s="79">
        <f t="shared" si="0"/>
        <v>19651</v>
      </c>
      <c r="N5" s="79">
        <f t="shared" si="0"/>
        <v>-32266</v>
      </c>
      <c r="O5" s="79">
        <f t="shared" si="0"/>
        <v>23063</v>
      </c>
      <c r="P5" s="79">
        <f t="shared" si="0"/>
        <v>8370</v>
      </c>
      <c r="Q5" s="79">
        <f t="shared" si="0"/>
        <v>6487</v>
      </c>
      <c r="R5" s="79">
        <f t="shared" si="0"/>
        <v>184</v>
      </c>
      <c r="S5" s="79">
        <f t="shared" si="0"/>
        <v>13059</v>
      </c>
      <c r="T5" s="79">
        <f t="shared" si="0"/>
        <v>-15926</v>
      </c>
      <c r="U5" s="79">
        <f t="shared" si="0"/>
        <v>238</v>
      </c>
      <c r="V5" s="79">
        <f t="shared" si="0"/>
        <v>-21099</v>
      </c>
      <c r="W5" s="79">
        <f t="shared" si="0"/>
        <v>-99385</v>
      </c>
      <c r="X5" s="79">
        <f t="shared" si="0"/>
        <v>4650</v>
      </c>
      <c r="Y5" s="79">
        <f t="shared" si="0"/>
        <v>-312</v>
      </c>
      <c r="Z5" s="79">
        <f t="shared" si="0"/>
        <v>3049</v>
      </c>
      <c r="AA5" s="79">
        <f t="shared" si="0"/>
        <v>18198</v>
      </c>
      <c r="AB5" s="79">
        <f t="shared" si="0"/>
        <v>835</v>
      </c>
      <c r="AC5" s="79">
        <f t="shared" si="0"/>
        <v>-14100</v>
      </c>
      <c r="AD5" s="79">
        <f t="shared" si="0"/>
        <v>7485</v>
      </c>
      <c r="AE5" s="79">
        <f t="shared" si="0"/>
        <v>20390</v>
      </c>
      <c r="AF5" s="79">
        <f t="shared" si="0"/>
        <v>-2832</v>
      </c>
      <c r="AG5" s="79">
        <f t="shared" si="0"/>
        <v>-5000</v>
      </c>
      <c r="AH5" s="79">
        <f t="shared" si="0"/>
        <v>7050</v>
      </c>
      <c r="AI5" s="79">
        <f t="shared" si="0"/>
        <v>-3344</v>
      </c>
      <c r="AJ5" s="79">
        <f t="shared" si="0"/>
        <v>2597</v>
      </c>
      <c r="AK5" s="79">
        <f t="shared" si="0"/>
        <v>-1909</v>
      </c>
      <c r="AL5" s="79">
        <f t="shared" si="0"/>
        <v>14461</v>
      </c>
    </row>
    <row r="6" spans="1:38" ht="16.5" customHeight="1" x14ac:dyDescent="0.2">
      <c r="A6" s="30" t="s">
        <v>131</v>
      </c>
      <c r="B6" s="31" t="s">
        <v>135</v>
      </c>
      <c r="C6" s="32">
        <v>21</v>
      </c>
      <c r="D6" s="33">
        <f>SUM(D7:D8)</f>
        <v>0</v>
      </c>
      <c r="E6" s="33">
        <f t="shared" ref="E6:AL6" si="1">SUM(E7:E8)</f>
        <v>0</v>
      </c>
      <c r="F6" s="33">
        <f t="shared" ref="F6" si="2">SUM(F7:F8)</f>
        <v>0</v>
      </c>
      <c r="G6" s="33">
        <f t="shared" ref="G6" si="3">SUM(G7:G8)</f>
        <v>0</v>
      </c>
      <c r="H6" s="33">
        <f t="shared" ref="H6" si="4">SUM(H7:H8)</f>
        <v>0</v>
      </c>
      <c r="I6" s="33">
        <f t="shared" ref="I6" si="5">SUM(I7:I8)</f>
        <v>0</v>
      </c>
      <c r="J6" s="33">
        <f t="shared" si="1"/>
        <v>0</v>
      </c>
      <c r="K6" s="33">
        <f t="shared" si="1"/>
        <v>0</v>
      </c>
      <c r="L6" s="33">
        <f t="shared" si="1"/>
        <v>0</v>
      </c>
      <c r="M6" s="33">
        <f t="shared" si="1"/>
        <v>0</v>
      </c>
      <c r="N6" s="33">
        <f t="shared" si="1"/>
        <v>0</v>
      </c>
      <c r="O6" s="33">
        <f t="shared" si="1"/>
        <v>500</v>
      </c>
      <c r="P6" s="33">
        <f t="shared" si="1"/>
        <v>0</v>
      </c>
      <c r="Q6" s="33">
        <f t="shared" si="1"/>
        <v>230</v>
      </c>
      <c r="R6" s="33">
        <f t="shared" si="1"/>
        <v>329</v>
      </c>
      <c r="S6" s="33">
        <f t="shared" si="1"/>
        <v>-7239</v>
      </c>
      <c r="T6" s="33">
        <f t="shared" si="1"/>
        <v>0</v>
      </c>
      <c r="U6" s="33">
        <f t="shared" si="1"/>
        <v>-170</v>
      </c>
      <c r="V6" s="33">
        <f t="shared" si="1"/>
        <v>-387</v>
      </c>
      <c r="W6" s="33">
        <f t="shared" si="1"/>
        <v>0</v>
      </c>
      <c r="X6" s="33">
        <f t="shared" si="1"/>
        <v>0</v>
      </c>
      <c r="Y6" s="33">
        <f t="shared" si="1"/>
        <v>0</v>
      </c>
      <c r="Z6" s="33">
        <f t="shared" si="1"/>
        <v>0</v>
      </c>
      <c r="AA6" s="33">
        <f t="shared" si="1"/>
        <v>170</v>
      </c>
      <c r="AB6" s="33"/>
      <c r="AC6" s="33"/>
      <c r="AD6" s="33">
        <f t="shared" si="1"/>
        <v>0</v>
      </c>
      <c r="AE6" s="33">
        <f t="shared" si="1"/>
        <v>0</v>
      </c>
      <c r="AF6" s="33">
        <f t="shared" si="1"/>
        <v>6500</v>
      </c>
      <c r="AG6" s="33"/>
      <c r="AH6" s="33">
        <f t="shared" si="1"/>
        <v>0</v>
      </c>
      <c r="AI6" s="33">
        <f t="shared" si="1"/>
        <v>0</v>
      </c>
      <c r="AJ6" s="33">
        <f t="shared" si="1"/>
        <v>67</v>
      </c>
      <c r="AK6" s="33">
        <f t="shared" si="1"/>
        <v>0</v>
      </c>
      <c r="AL6" s="33">
        <f t="shared" si="1"/>
        <v>0</v>
      </c>
    </row>
    <row r="7" spans="1:38" x14ac:dyDescent="0.2">
      <c r="A7" s="26" t="s">
        <v>132</v>
      </c>
      <c r="B7" s="34" t="s">
        <v>130</v>
      </c>
      <c r="C7" s="26">
        <v>21</v>
      </c>
      <c r="D7" s="28">
        <f t="shared" ref="D7:D46" si="6">SUM(E7:AL7)</f>
        <v>0</v>
      </c>
      <c r="E7" s="26"/>
      <c r="F7" s="26"/>
      <c r="G7" s="26"/>
      <c r="H7" s="26"/>
      <c r="I7" s="26"/>
      <c r="J7" s="26"/>
      <c r="K7" s="26"/>
      <c r="L7" s="26"/>
      <c r="M7" s="26"/>
      <c r="N7" s="35"/>
      <c r="O7" s="35"/>
      <c r="P7" s="35"/>
      <c r="Q7" s="35"/>
      <c r="R7" s="35"/>
      <c r="S7" s="35"/>
      <c r="T7" s="35"/>
      <c r="U7" s="35">
        <v>-170</v>
      </c>
      <c r="V7" s="35"/>
      <c r="W7" s="35"/>
      <c r="X7" s="35"/>
      <c r="Y7" s="35"/>
      <c r="Z7" s="35"/>
      <c r="AA7" s="35">
        <v>170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x14ac:dyDescent="0.2">
      <c r="A8" s="26" t="s">
        <v>133</v>
      </c>
      <c r="B8" s="34" t="s">
        <v>134</v>
      </c>
      <c r="C8" s="26">
        <v>21</v>
      </c>
      <c r="D8" s="28">
        <f t="shared" si="6"/>
        <v>0</v>
      </c>
      <c r="E8" s="26"/>
      <c r="F8" s="26"/>
      <c r="G8" s="26"/>
      <c r="H8" s="26"/>
      <c r="I8" s="26"/>
      <c r="J8" s="26"/>
      <c r="K8" s="26"/>
      <c r="L8" s="26"/>
      <c r="M8" s="26"/>
      <c r="N8" s="35"/>
      <c r="O8" s="35">
        <v>500</v>
      </c>
      <c r="P8" s="35"/>
      <c r="Q8" s="35">
        <v>230</v>
      </c>
      <c r="R8" s="35">
        <v>329</v>
      </c>
      <c r="S8" s="35">
        <v>-7239</v>
      </c>
      <c r="T8" s="35"/>
      <c r="U8" s="35"/>
      <c r="V8" s="35">
        <v>-387</v>
      </c>
      <c r="W8" s="35"/>
      <c r="X8" s="35"/>
      <c r="Y8" s="35"/>
      <c r="Z8" s="35"/>
      <c r="AA8" s="35"/>
      <c r="AB8" s="35"/>
      <c r="AC8" s="35"/>
      <c r="AD8" s="35"/>
      <c r="AE8" s="35"/>
      <c r="AF8" s="35">
        <v>6500</v>
      </c>
      <c r="AG8" s="35"/>
      <c r="AH8" s="35"/>
      <c r="AI8" s="35"/>
      <c r="AJ8" s="35">
        <v>67</v>
      </c>
      <c r="AK8" s="35"/>
      <c r="AL8" s="35"/>
    </row>
    <row r="9" spans="1:38" ht="19.5" customHeight="1" x14ac:dyDescent="0.2">
      <c r="A9" s="30" t="s">
        <v>111</v>
      </c>
      <c r="B9" s="31" t="s">
        <v>136</v>
      </c>
      <c r="C9" s="32">
        <v>23</v>
      </c>
      <c r="D9" s="28">
        <f t="shared" si="6"/>
        <v>0</v>
      </c>
      <c r="E9" s="32">
        <f>SUM(E10:E11)</f>
        <v>0</v>
      </c>
      <c r="F9" s="32">
        <f t="shared" ref="F9:I9" si="7">SUM(F10:F11)</f>
        <v>0</v>
      </c>
      <c r="G9" s="32">
        <f t="shared" si="7"/>
        <v>0</v>
      </c>
      <c r="H9" s="32">
        <f t="shared" si="7"/>
        <v>0</v>
      </c>
      <c r="I9" s="32">
        <f t="shared" si="7"/>
        <v>0</v>
      </c>
      <c r="J9" s="32">
        <f t="shared" ref="J9:AL9" si="8">SUM(J10:J11)</f>
        <v>0</v>
      </c>
      <c r="K9" s="32">
        <f t="shared" si="8"/>
        <v>0</v>
      </c>
      <c r="L9" s="32">
        <f t="shared" si="8"/>
        <v>0</v>
      </c>
      <c r="M9" s="32">
        <f t="shared" si="8"/>
        <v>1800</v>
      </c>
      <c r="N9" s="32">
        <f t="shared" si="8"/>
        <v>0</v>
      </c>
      <c r="O9" s="32">
        <f t="shared" si="8"/>
        <v>-371</v>
      </c>
      <c r="P9" s="32">
        <f t="shared" si="8"/>
        <v>0</v>
      </c>
      <c r="Q9" s="32">
        <f t="shared" si="8"/>
        <v>0</v>
      </c>
      <c r="R9" s="32">
        <f t="shared" si="8"/>
        <v>493</v>
      </c>
      <c r="S9" s="32">
        <f t="shared" si="8"/>
        <v>-922</v>
      </c>
      <c r="T9" s="32">
        <f t="shared" si="8"/>
        <v>0</v>
      </c>
      <c r="U9" s="32">
        <f t="shared" si="8"/>
        <v>0</v>
      </c>
      <c r="V9" s="32">
        <f t="shared" si="8"/>
        <v>0</v>
      </c>
      <c r="W9" s="32">
        <f t="shared" si="8"/>
        <v>0</v>
      </c>
      <c r="X9" s="32">
        <f t="shared" si="8"/>
        <v>0</v>
      </c>
      <c r="Y9" s="32">
        <f t="shared" si="8"/>
        <v>-1000</v>
      </c>
      <c r="Z9" s="32">
        <f t="shared" si="8"/>
        <v>0</v>
      </c>
      <c r="AA9" s="32">
        <f t="shared" si="8"/>
        <v>0</v>
      </c>
      <c r="AB9" s="32">
        <f t="shared" si="8"/>
        <v>0</v>
      </c>
      <c r="AC9" s="32">
        <f t="shared" si="8"/>
        <v>0</v>
      </c>
      <c r="AD9" s="32">
        <f t="shared" si="8"/>
        <v>0</v>
      </c>
      <c r="AE9" s="32">
        <f t="shared" si="8"/>
        <v>0</v>
      </c>
      <c r="AF9" s="32">
        <f t="shared" si="8"/>
        <v>0</v>
      </c>
      <c r="AG9" s="32"/>
      <c r="AH9" s="32">
        <f t="shared" si="8"/>
        <v>0</v>
      </c>
      <c r="AI9" s="32">
        <f t="shared" si="8"/>
        <v>0</v>
      </c>
      <c r="AJ9" s="32">
        <f t="shared" si="8"/>
        <v>0</v>
      </c>
      <c r="AK9" s="32">
        <f t="shared" si="8"/>
        <v>0</v>
      </c>
      <c r="AL9" s="32">
        <f t="shared" si="8"/>
        <v>0</v>
      </c>
    </row>
    <row r="10" spans="1:38" x14ac:dyDescent="0.2">
      <c r="A10" s="26" t="s">
        <v>112</v>
      </c>
      <c r="B10" s="34" t="s">
        <v>113</v>
      </c>
      <c r="C10" s="26">
        <v>21</v>
      </c>
      <c r="D10" s="28">
        <f t="shared" si="6"/>
        <v>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v>-371</v>
      </c>
      <c r="P10" s="26"/>
      <c r="Q10" s="26"/>
      <c r="R10" s="26">
        <v>-127</v>
      </c>
      <c r="S10" s="26">
        <v>498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x14ac:dyDescent="0.2">
      <c r="A11" s="26" t="s">
        <v>112</v>
      </c>
      <c r="B11" s="34" t="s">
        <v>113</v>
      </c>
      <c r="C11" s="26">
        <v>23</v>
      </c>
      <c r="D11" s="28">
        <f t="shared" si="6"/>
        <v>0</v>
      </c>
      <c r="E11" s="26"/>
      <c r="F11" s="26"/>
      <c r="G11" s="26"/>
      <c r="H11" s="26"/>
      <c r="I11" s="26"/>
      <c r="J11" s="26"/>
      <c r="K11" s="26"/>
      <c r="L11" s="26"/>
      <c r="M11" s="26">
        <v>1800</v>
      </c>
      <c r="N11" s="35"/>
      <c r="O11" s="35"/>
      <c r="P11" s="35"/>
      <c r="Q11" s="35"/>
      <c r="R11" s="35">
        <v>620</v>
      </c>
      <c r="S11" s="35">
        <v>-1420</v>
      </c>
      <c r="T11" s="35"/>
      <c r="U11" s="35"/>
      <c r="V11" s="35"/>
      <c r="W11" s="35"/>
      <c r="X11" s="35"/>
      <c r="Y11" s="35">
        <v>-1000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7.25" customHeight="1" x14ac:dyDescent="0.2">
      <c r="A12" s="36" t="s">
        <v>72</v>
      </c>
      <c r="B12" s="37"/>
      <c r="C12" s="38"/>
      <c r="D12" s="39">
        <f t="shared" si="6"/>
        <v>0</v>
      </c>
      <c r="E12" s="39">
        <f>SUM(E13,E14,E47,E57,E88,E91,E94,E97)</f>
        <v>0</v>
      </c>
      <c r="F12" s="39">
        <f t="shared" ref="F12:T12" si="9">SUM(F13,F14,F47,F57,F88,F91,F94,F97)</f>
        <v>55000</v>
      </c>
      <c r="G12" s="39">
        <f t="shared" si="9"/>
        <v>-56324</v>
      </c>
      <c r="H12" s="39">
        <f t="shared" si="9"/>
        <v>64470</v>
      </c>
      <c r="I12" s="39">
        <f t="shared" si="9"/>
        <v>1073</v>
      </c>
      <c r="J12" s="39">
        <f t="shared" si="9"/>
        <v>0</v>
      </c>
      <c r="K12" s="39">
        <f t="shared" si="9"/>
        <v>0</v>
      </c>
      <c r="L12" s="39">
        <f t="shared" si="9"/>
        <v>3163</v>
      </c>
      <c r="M12" s="39">
        <f t="shared" si="9"/>
        <v>6261</v>
      </c>
      <c r="N12" s="39">
        <f t="shared" si="9"/>
        <v>-33531</v>
      </c>
      <c r="O12" s="39">
        <f t="shared" si="9"/>
        <v>22804</v>
      </c>
      <c r="P12" s="39">
        <f t="shared" si="9"/>
        <v>0</v>
      </c>
      <c r="Q12" s="39">
        <f t="shared" si="9"/>
        <v>5567</v>
      </c>
      <c r="R12" s="39">
        <f t="shared" si="9"/>
        <v>-5905</v>
      </c>
      <c r="S12" s="39">
        <f t="shared" si="9"/>
        <v>11958</v>
      </c>
      <c r="T12" s="39">
        <f t="shared" si="9"/>
        <v>-2000</v>
      </c>
      <c r="U12" s="39">
        <f t="shared" ref="U12" si="10">SUM(U13,U14,U47,U57,U88,U91,U94,U97)</f>
        <v>18</v>
      </c>
      <c r="V12" s="39">
        <f t="shared" ref="V12" si="11">SUM(V13,V14,V47,V57,V88,V91,V94,V97)</f>
        <v>-21712</v>
      </c>
      <c r="W12" s="39">
        <f t="shared" ref="W12" si="12">SUM(W13,W14,W47,W57,W88,W91,W94,W97)</f>
        <v>-84685</v>
      </c>
      <c r="X12" s="39">
        <f t="shared" ref="X12" si="13">SUM(X13,X14,X47,X57,X88,X91,X94,X97)</f>
        <v>8050</v>
      </c>
      <c r="Y12" s="39">
        <f t="shared" ref="Y12" si="14">SUM(Y13,Y14,Y47,Y57,Y88,Y91,Y94,Y97)</f>
        <v>688</v>
      </c>
      <c r="Z12" s="39">
        <f t="shared" ref="Z12" si="15">SUM(Z13,Z14,Z47,Z57,Z88,Z91,Z94,Z97)</f>
        <v>3129</v>
      </c>
      <c r="AA12" s="39">
        <f t="shared" ref="AA12" si="16">SUM(AA13,AA14,AA47,AA57,AA88,AA91,AA94,AA97)</f>
        <v>18028</v>
      </c>
      <c r="AB12" s="39">
        <f t="shared" ref="AB12" si="17">SUM(AB13,AB14,AB47,AB57,AB88,AB91,AB94,AB97)</f>
        <v>-165</v>
      </c>
      <c r="AC12" s="39">
        <f t="shared" ref="AC12" si="18">SUM(AC13,AC14,AC47,AC57,AC88,AC91,AC94,AC97)</f>
        <v>-14100</v>
      </c>
      <c r="AD12" s="39">
        <f t="shared" ref="AD12" si="19">SUM(AD13,AD14,AD47,AD57,AD88,AD91,AD94,AD97)</f>
        <v>7337</v>
      </c>
      <c r="AE12" s="39">
        <f t="shared" ref="AE12" si="20">SUM(AE13,AE14,AE47,AE57,AE88,AE91,AE94,AE97)</f>
        <v>20390</v>
      </c>
      <c r="AF12" s="39">
        <f t="shared" ref="AF12" si="21">SUM(AF13,AF14,AF47,AF57,AF88,AF91,AF94,AF97)</f>
        <v>-7502</v>
      </c>
      <c r="AG12" s="39">
        <f t="shared" ref="AG12" si="22">SUM(AG13,AG14,AG47,AG57,AG88,AG91,AG94,AG97)</f>
        <v>-5000</v>
      </c>
      <c r="AH12" s="39">
        <f t="shared" ref="AH12" si="23">SUM(AH13,AH14,AH47,AH57,AH88,AH91,AH94,AH97)</f>
        <v>7050</v>
      </c>
      <c r="AI12" s="39">
        <f t="shared" ref="AI12" si="24">SUM(AI13,AI14,AI47,AI57,AI88,AI91,AI94,AI97)</f>
        <v>-3344</v>
      </c>
      <c r="AJ12" s="39">
        <f t="shared" ref="AJ12:AK12" si="25">SUM(AJ13,AJ14,AJ47,AJ57,AJ88,AJ91,AJ94,AJ97)</f>
        <v>530</v>
      </c>
      <c r="AK12" s="39">
        <f t="shared" si="25"/>
        <v>-2109</v>
      </c>
      <c r="AL12" s="39">
        <f t="shared" ref="AL12" si="26">SUM(AL13,AL14,AL47,AL57,AL88,AL91,AL94,AL97)</f>
        <v>861</v>
      </c>
    </row>
    <row r="13" spans="1:38" x14ac:dyDescent="0.2">
      <c r="A13" s="50" t="s">
        <v>132</v>
      </c>
      <c r="B13" s="37" t="s">
        <v>130</v>
      </c>
      <c r="C13" s="38"/>
      <c r="D13" s="39">
        <f t="shared" si="6"/>
        <v>0</v>
      </c>
      <c r="E13" s="39"/>
      <c r="F13" s="39"/>
      <c r="G13" s="39"/>
      <c r="H13" s="39"/>
      <c r="I13" s="39"/>
      <c r="J13" s="39"/>
      <c r="K13" s="39"/>
      <c r="L13" s="39"/>
      <c r="M13" s="39">
        <v>3360</v>
      </c>
      <c r="N13" s="39"/>
      <c r="O13" s="39"/>
      <c r="P13" s="39"/>
      <c r="Q13" s="39">
        <v>1450</v>
      </c>
      <c r="R13" s="39">
        <v>2147</v>
      </c>
      <c r="S13" s="39">
        <v>-4196</v>
      </c>
      <c r="T13" s="39">
        <v>-2000</v>
      </c>
      <c r="U13" s="39">
        <v>250</v>
      </c>
      <c r="V13" s="39">
        <v>-250</v>
      </c>
      <c r="W13" s="39">
        <v>-500</v>
      </c>
      <c r="X13" s="39"/>
      <c r="Y13" s="39">
        <v>-400</v>
      </c>
      <c r="Z13" s="39">
        <v>122</v>
      </c>
      <c r="AA13" s="39">
        <v>500</v>
      </c>
      <c r="AB13" s="39"/>
      <c r="AC13" s="39"/>
      <c r="AD13" s="39">
        <v>-700</v>
      </c>
      <c r="AE13" s="39"/>
      <c r="AF13" s="39"/>
      <c r="AG13" s="39"/>
      <c r="AH13" s="39"/>
      <c r="AI13" s="39"/>
      <c r="AJ13" s="39"/>
      <c r="AK13" s="39">
        <v>217</v>
      </c>
      <c r="AL13" s="39"/>
    </row>
    <row r="14" spans="1:38" x14ac:dyDescent="0.2">
      <c r="A14" s="50" t="s">
        <v>73</v>
      </c>
      <c r="B14" s="37" t="s">
        <v>75</v>
      </c>
      <c r="C14" s="38">
        <v>21</v>
      </c>
      <c r="D14" s="39">
        <f t="shared" si="6"/>
        <v>200</v>
      </c>
      <c r="E14" s="39">
        <f>SUM(E15:E46)</f>
        <v>0</v>
      </c>
      <c r="F14" s="39">
        <f t="shared" ref="F14:AL14" si="27">SUM(F15:F46)</f>
        <v>0</v>
      </c>
      <c r="G14" s="39">
        <f t="shared" si="27"/>
        <v>0</v>
      </c>
      <c r="H14" s="39">
        <f t="shared" si="27"/>
        <v>0</v>
      </c>
      <c r="I14" s="39">
        <f t="shared" si="27"/>
        <v>0</v>
      </c>
      <c r="J14" s="39">
        <f t="shared" si="27"/>
        <v>0</v>
      </c>
      <c r="K14" s="39">
        <f t="shared" si="27"/>
        <v>0</v>
      </c>
      <c r="L14" s="39">
        <f t="shared" si="27"/>
        <v>1920</v>
      </c>
      <c r="M14" s="39">
        <f t="shared" si="27"/>
        <v>0</v>
      </c>
      <c r="N14" s="39">
        <f t="shared" si="27"/>
        <v>-4990</v>
      </c>
      <c r="O14" s="39">
        <f t="shared" si="27"/>
        <v>5100</v>
      </c>
      <c r="P14" s="39">
        <f t="shared" si="27"/>
        <v>0</v>
      </c>
      <c r="Q14" s="39">
        <f t="shared" si="27"/>
        <v>0</v>
      </c>
      <c r="R14" s="39">
        <f t="shared" si="27"/>
        <v>30</v>
      </c>
      <c r="S14" s="39">
        <f t="shared" si="27"/>
        <v>-5570</v>
      </c>
      <c r="T14" s="39">
        <f t="shared" si="27"/>
        <v>0</v>
      </c>
      <c r="U14" s="39">
        <f t="shared" si="27"/>
        <v>-150</v>
      </c>
      <c r="V14" s="39">
        <f t="shared" si="27"/>
        <v>-1020</v>
      </c>
      <c r="W14" s="39">
        <f t="shared" si="27"/>
        <v>-10180</v>
      </c>
      <c r="X14" s="39">
        <f t="shared" si="27"/>
        <v>8050</v>
      </c>
      <c r="Y14" s="39">
        <f t="shared" si="27"/>
        <v>-10</v>
      </c>
      <c r="Z14" s="39">
        <f t="shared" si="27"/>
        <v>1480</v>
      </c>
      <c r="AA14" s="39">
        <f t="shared" si="27"/>
        <v>23780</v>
      </c>
      <c r="AB14" s="39">
        <f t="shared" si="27"/>
        <v>0</v>
      </c>
      <c r="AC14" s="39">
        <f t="shared" si="27"/>
        <v>0</v>
      </c>
      <c r="AD14" s="39">
        <f t="shared" si="27"/>
        <v>1270</v>
      </c>
      <c r="AE14" s="39">
        <f t="shared" si="27"/>
        <v>-27960</v>
      </c>
      <c r="AF14" s="39">
        <f t="shared" si="27"/>
        <v>770</v>
      </c>
      <c r="AG14" s="39">
        <f t="shared" si="27"/>
        <v>0</v>
      </c>
      <c r="AH14" s="39">
        <f t="shared" si="27"/>
        <v>7050</v>
      </c>
      <c r="AI14" s="39">
        <f t="shared" si="27"/>
        <v>10</v>
      </c>
      <c r="AJ14" s="39">
        <f t="shared" si="27"/>
        <v>530</v>
      </c>
      <c r="AK14" s="39">
        <f t="shared" si="27"/>
        <v>70</v>
      </c>
      <c r="AL14" s="39">
        <f t="shared" si="27"/>
        <v>20</v>
      </c>
    </row>
    <row r="15" spans="1:38" x14ac:dyDescent="0.2">
      <c r="A15" s="23" t="s">
        <v>76</v>
      </c>
      <c r="B15" s="40"/>
      <c r="C15" s="41"/>
      <c r="D15" s="39">
        <f t="shared" si="6"/>
        <v>2130</v>
      </c>
      <c r="E15" s="42"/>
      <c r="F15" s="42"/>
      <c r="G15" s="42"/>
      <c r="H15" s="42"/>
      <c r="I15" s="42"/>
      <c r="J15" s="42"/>
      <c r="K15" s="42"/>
      <c r="L15" s="42"/>
      <c r="M15" s="42"/>
      <c r="N15" s="43">
        <v>400</v>
      </c>
      <c r="O15" s="44"/>
      <c r="P15" s="42"/>
      <c r="Q15" s="42"/>
      <c r="R15" s="43">
        <v>130</v>
      </c>
      <c r="S15" s="43">
        <v>-20</v>
      </c>
      <c r="T15" s="43"/>
      <c r="U15" s="43"/>
      <c r="V15" s="43">
        <v>440</v>
      </c>
      <c r="W15" s="43">
        <v>1230</v>
      </c>
      <c r="X15" s="43"/>
      <c r="Y15" s="43"/>
      <c r="Z15" s="43">
        <v>20</v>
      </c>
      <c r="AA15" s="43">
        <v>420</v>
      </c>
      <c r="AB15" s="43"/>
      <c r="AC15" s="43"/>
      <c r="AD15" s="43">
        <v>-500</v>
      </c>
      <c r="AE15" s="43"/>
      <c r="AF15" s="43"/>
      <c r="AG15" s="43"/>
      <c r="AH15" s="43"/>
      <c r="AI15" s="43"/>
      <c r="AJ15" s="43"/>
      <c r="AK15" s="43"/>
      <c r="AL15" s="43">
        <v>10</v>
      </c>
    </row>
    <row r="16" spans="1:38" x14ac:dyDescent="0.2">
      <c r="A16" s="23" t="s">
        <v>77</v>
      </c>
      <c r="B16" s="40"/>
      <c r="C16" s="41"/>
      <c r="D16" s="39">
        <f t="shared" si="6"/>
        <v>-2070</v>
      </c>
      <c r="E16" s="42"/>
      <c r="F16" s="42"/>
      <c r="G16" s="42"/>
      <c r="H16" s="42"/>
      <c r="I16" s="42"/>
      <c r="J16" s="42"/>
      <c r="K16" s="42"/>
      <c r="L16" s="42"/>
      <c r="M16" s="42"/>
      <c r="N16" s="45">
        <v>-800</v>
      </c>
      <c r="O16" s="44"/>
      <c r="P16" s="42"/>
      <c r="Q16" s="42"/>
      <c r="R16" s="43">
        <v>-270</v>
      </c>
      <c r="S16" s="43">
        <v>-560</v>
      </c>
      <c r="T16" s="43"/>
      <c r="U16" s="43"/>
      <c r="V16" s="43">
        <v>340</v>
      </c>
      <c r="W16" s="43">
        <v>-1000</v>
      </c>
      <c r="X16" s="43"/>
      <c r="Y16" s="43">
        <v>-120</v>
      </c>
      <c r="Z16" s="43"/>
      <c r="AA16" s="43">
        <v>550</v>
      </c>
      <c r="AB16" s="43"/>
      <c r="AC16" s="43"/>
      <c r="AD16" s="43">
        <v>300</v>
      </c>
      <c r="AE16" s="43">
        <v>-510</v>
      </c>
      <c r="AF16" s="43"/>
      <c r="AG16" s="43"/>
      <c r="AH16" s="43">
        <v>-50</v>
      </c>
      <c r="AI16" s="43">
        <v>50</v>
      </c>
      <c r="AJ16" s="43"/>
      <c r="AK16" s="45"/>
      <c r="AL16" s="45"/>
    </row>
    <row r="17" spans="1:38" x14ac:dyDescent="0.2">
      <c r="A17" s="23" t="s">
        <v>78</v>
      </c>
      <c r="B17" s="40"/>
      <c r="C17" s="41"/>
      <c r="D17" s="39">
        <f t="shared" si="6"/>
        <v>2020</v>
      </c>
      <c r="E17" s="42"/>
      <c r="F17" s="42"/>
      <c r="G17" s="42"/>
      <c r="H17" s="42"/>
      <c r="I17" s="42"/>
      <c r="J17" s="42"/>
      <c r="K17" s="42"/>
      <c r="L17" s="42"/>
      <c r="M17" s="42"/>
      <c r="N17" s="43">
        <v>1500</v>
      </c>
      <c r="O17" s="44"/>
      <c r="P17" s="42"/>
      <c r="Q17" s="42"/>
      <c r="R17" s="43">
        <v>520</v>
      </c>
      <c r="S17" s="43">
        <v>-330</v>
      </c>
      <c r="T17" s="43"/>
      <c r="U17" s="43"/>
      <c r="V17" s="43">
        <v>-300</v>
      </c>
      <c r="W17" s="43">
        <v>450</v>
      </c>
      <c r="X17" s="43"/>
      <c r="Y17" s="43"/>
      <c r="Z17" s="43">
        <v>40</v>
      </c>
      <c r="AA17" s="43">
        <v>240</v>
      </c>
      <c r="AB17" s="43"/>
      <c r="AC17" s="43"/>
      <c r="AD17" s="43">
        <v>70</v>
      </c>
      <c r="AE17" s="43"/>
      <c r="AF17" s="43"/>
      <c r="AG17" s="43"/>
      <c r="AH17" s="43">
        <v>-130</v>
      </c>
      <c r="AI17" s="43">
        <v>-40</v>
      </c>
      <c r="AJ17" s="43"/>
      <c r="AK17" s="43"/>
      <c r="AL17" s="43"/>
    </row>
    <row r="18" spans="1:38" x14ac:dyDescent="0.2">
      <c r="A18" s="23" t="s">
        <v>79</v>
      </c>
      <c r="B18" s="40"/>
      <c r="C18" s="41"/>
      <c r="D18" s="39">
        <f t="shared" si="6"/>
        <v>4920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1800</v>
      </c>
      <c r="O18" s="44"/>
      <c r="P18" s="42"/>
      <c r="Q18" s="42"/>
      <c r="R18" s="43">
        <v>620</v>
      </c>
      <c r="S18" s="43">
        <v>200</v>
      </c>
      <c r="T18" s="43"/>
      <c r="U18" s="43"/>
      <c r="V18" s="43">
        <v>220</v>
      </c>
      <c r="W18" s="43">
        <v>2200</v>
      </c>
      <c r="X18" s="43">
        <v>-3000</v>
      </c>
      <c r="Y18" s="43">
        <v>60</v>
      </c>
      <c r="Z18" s="43">
        <v>180</v>
      </c>
      <c r="AA18" s="43">
        <v>1660</v>
      </c>
      <c r="AB18" s="43"/>
      <c r="AC18" s="43"/>
      <c r="AD18" s="43"/>
      <c r="AE18" s="43">
        <v>1150</v>
      </c>
      <c r="AF18" s="43"/>
      <c r="AG18" s="43"/>
      <c r="AH18" s="43">
        <v>-80</v>
      </c>
      <c r="AI18" s="43">
        <v>-90</v>
      </c>
      <c r="AJ18" s="43"/>
      <c r="AK18" s="43"/>
      <c r="AL18" s="43"/>
    </row>
    <row r="19" spans="1:38" x14ac:dyDescent="0.2">
      <c r="A19" s="23" t="s">
        <v>80</v>
      </c>
      <c r="B19" s="40"/>
      <c r="C19" s="41"/>
      <c r="D19" s="39">
        <f t="shared" si="6"/>
        <v>1910</v>
      </c>
      <c r="E19" s="42"/>
      <c r="F19" s="42"/>
      <c r="G19" s="42"/>
      <c r="H19" s="42"/>
      <c r="I19" s="42"/>
      <c r="J19" s="42"/>
      <c r="K19" s="42"/>
      <c r="L19" s="42"/>
      <c r="M19" s="42"/>
      <c r="N19" s="43">
        <v>3800</v>
      </c>
      <c r="O19" s="44"/>
      <c r="P19" s="42"/>
      <c r="Q19" s="42"/>
      <c r="R19" s="43">
        <v>1310</v>
      </c>
      <c r="S19" s="43">
        <v>-300</v>
      </c>
      <c r="T19" s="43"/>
      <c r="U19" s="43"/>
      <c r="V19" s="43"/>
      <c r="W19" s="43">
        <v>-5700</v>
      </c>
      <c r="X19" s="43"/>
      <c r="Y19" s="43"/>
      <c r="Z19" s="43">
        <v>-200</v>
      </c>
      <c r="AA19" s="43">
        <v>2480</v>
      </c>
      <c r="AB19" s="43"/>
      <c r="AC19" s="43"/>
      <c r="AD19" s="43">
        <v>550</v>
      </c>
      <c r="AE19" s="43"/>
      <c r="AF19" s="43"/>
      <c r="AG19" s="43"/>
      <c r="AH19" s="43">
        <v>-30</v>
      </c>
      <c r="AI19" s="43"/>
      <c r="AJ19" s="43"/>
      <c r="AK19" s="43"/>
      <c r="AL19" s="43"/>
    </row>
    <row r="20" spans="1:38" x14ac:dyDescent="0.2">
      <c r="A20" s="23" t="s">
        <v>81</v>
      </c>
      <c r="B20" s="40"/>
      <c r="C20" s="41"/>
      <c r="D20" s="39">
        <f t="shared" si="6"/>
        <v>-430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200</v>
      </c>
      <c r="O20" s="44"/>
      <c r="P20" s="42"/>
      <c r="Q20" s="42"/>
      <c r="R20" s="43">
        <v>70</v>
      </c>
      <c r="S20" s="43"/>
      <c r="T20" s="43"/>
      <c r="U20" s="43"/>
      <c r="V20" s="43"/>
      <c r="W20" s="43">
        <v>-700</v>
      </c>
      <c r="X20" s="43"/>
      <c r="Y20" s="43"/>
      <c r="Z20" s="43">
        <v>160</v>
      </c>
      <c r="AA20" s="43">
        <v>730</v>
      </c>
      <c r="AB20" s="43"/>
      <c r="AC20" s="43"/>
      <c r="AD20" s="43"/>
      <c r="AE20" s="43">
        <v>-890</v>
      </c>
      <c r="AF20" s="43"/>
      <c r="AG20" s="43"/>
      <c r="AH20" s="43"/>
      <c r="AI20" s="43"/>
      <c r="AJ20" s="43"/>
      <c r="AK20" s="43"/>
      <c r="AL20" s="43"/>
    </row>
    <row r="21" spans="1:38" x14ac:dyDescent="0.2">
      <c r="A21" s="23" t="s">
        <v>82</v>
      </c>
      <c r="B21" s="40"/>
      <c r="C21" s="41"/>
      <c r="D21" s="39">
        <f t="shared" si="6"/>
        <v>2800</v>
      </c>
      <c r="E21" s="42"/>
      <c r="F21" s="42"/>
      <c r="G21" s="42"/>
      <c r="H21" s="42"/>
      <c r="I21" s="42"/>
      <c r="J21" s="42"/>
      <c r="K21" s="42"/>
      <c r="L21" s="42"/>
      <c r="M21" s="42"/>
      <c r="N21" s="43">
        <v>-1130</v>
      </c>
      <c r="O21" s="44">
        <v>1150</v>
      </c>
      <c r="P21" s="42"/>
      <c r="Q21" s="42"/>
      <c r="R21" s="43"/>
      <c r="S21" s="43">
        <v>-360</v>
      </c>
      <c r="T21" s="43"/>
      <c r="U21" s="43">
        <v>-100</v>
      </c>
      <c r="V21" s="43">
        <v>10</v>
      </c>
      <c r="W21" s="43">
        <v>2310</v>
      </c>
      <c r="X21" s="43"/>
      <c r="Y21" s="43">
        <v>-140</v>
      </c>
      <c r="Z21" s="43">
        <v>-70</v>
      </c>
      <c r="AA21" s="43">
        <v>2020</v>
      </c>
      <c r="AB21" s="43"/>
      <c r="AC21" s="43"/>
      <c r="AD21" s="43">
        <v>-400</v>
      </c>
      <c r="AE21" s="43">
        <v>-1200</v>
      </c>
      <c r="AF21" s="43"/>
      <c r="AG21" s="43"/>
      <c r="AH21" s="43">
        <v>110</v>
      </c>
      <c r="AI21" s="43"/>
      <c r="AJ21" s="43">
        <v>530</v>
      </c>
      <c r="AK21" s="43">
        <v>70</v>
      </c>
      <c r="AL21" s="43"/>
    </row>
    <row r="22" spans="1:38" x14ac:dyDescent="0.2">
      <c r="A22" s="23" t="s">
        <v>83</v>
      </c>
      <c r="B22" s="40"/>
      <c r="C22" s="41"/>
      <c r="D22" s="39">
        <f t="shared" si="6"/>
        <v>200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300</v>
      </c>
      <c r="O22" s="44"/>
      <c r="P22" s="42"/>
      <c r="Q22" s="42"/>
      <c r="R22" s="43">
        <v>100</v>
      </c>
      <c r="S22" s="43">
        <v>-210</v>
      </c>
      <c r="T22" s="43"/>
      <c r="U22" s="43"/>
      <c r="V22" s="43"/>
      <c r="W22" s="43">
        <v>-50</v>
      </c>
      <c r="X22" s="43"/>
      <c r="Y22" s="43"/>
      <c r="Z22" s="43">
        <v>-130</v>
      </c>
      <c r="AA22" s="43">
        <v>1190</v>
      </c>
      <c r="AB22" s="43"/>
      <c r="AC22" s="43"/>
      <c r="AD22" s="43"/>
      <c r="AE22" s="43">
        <v>-1000</v>
      </c>
      <c r="AF22" s="43"/>
      <c r="AG22" s="43"/>
      <c r="AH22" s="43"/>
      <c r="AI22" s="43"/>
      <c r="AJ22" s="43"/>
      <c r="AK22" s="43"/>
      <c r="AL22" s="43"/>
    </row>
    <row r="23" spans="1:38" x14ac:dyDescent="0.2">
      <c r="A23" s="23" t="s">
        <v>84</v>
      </c>
      <c r="B23" s="40"/>
      <c r="C23" s="41"/>
      <c r="D23" s="39">
        <f t="shared" si="6"/>
        <v>-2630</v>
      </c>
      <c r="E23" s="42"/>
      <c r="F23" s="42"/>
      <c r="G23" s="42"/>
      <c r="H23" s="42"/>
      <c r="I23" s="42"/>
      <c r="J23" s="42"/>
      <c r="K23" s="42"/>
      <c r="L23" s="42"/>
      <c r="M23" s="42"/>
      <c r="N23" s="43">
        <v>800</v>
      </c>
      <c r="O23" s="44"/>
      <c r="P23" s="42"/>
      <c r="Q23" s="42"/>
      <c r="R23" s="43">
        <v>270</v>
      </c>
      <c r="S23" s="43"/>
      <c r="T23" s="43"/>
      <c r="U23" s="43"/>
      <c r="V23" s="43"/>
      <c r="W23" s="43">
        <v>-3700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x14ac:dyDescent="0.2">
      <c r="A24" s="23" t="s">
        <v>85</v>
      </c>
      <c r="B24" s="40"/>
      <c r="C24" s="41"/>
      <c r="D24" s="39">
        <f t="shared" si="6"/>
        <v>1760</v>
      </c>
      <c r="E24" s="42"/>
      <c r="F24" s="42"/>
      <c r="G24" s="42"/>
      <c r="H24" s="42"/>
      <c r="I24" s="42"/>
      <c r="J24" s="42"/>
      <c r="K24" s="42"/>
      <c r="L24" s="42"/>
      <c r="M24" s="42"/>
      <c r="N24" s="43">
        <v>500</v>
      </c>
      <c r="O24" s="44"/>
      <c r="P24" s="42"/>
      <c r="Q24" s="42"/>
      <c r="R24" s="43">
        <v>160</v>
      </c>
      <c r="S24" s="43">
        <v>-310</v>
      </c>
      <c r="T24" s="43"/>
      <c r="U24" s="43">
        <v>-100</v>
      </c>
      <c r="V24" s="43">
        <v>-200</v>
      </c>
      <c r="W24" s="43">
        <v>-90</v>
      </c>
      <c r="X24" s="43"/>
      <c r="Y24" s="43">
        <v>-10</v>
      </c>
      <c r="Z24" s="43">
        <v>670</v>
      </c>
      <c r="AA24" s="43">
        <v>840</v>
      </c>
      <c r="AB24" s="43"/>
      <c r="AC24" s="43"/>
      <c r="AD24" s="43">
        <v>110</v>
      </c>
      <c r="AE24" s="43">
        <v>-200</v>
      </c>
      <c r="AF24" s="43">
        <v>40</v>
      </c>
      <c r="AG24" s="43"/>
      <c r="AH24" s="43">
        <v>350</v>
      </c>
      <c r="AI24" s="43"/>
      <c r="AJ24" s="43"/>
      <c r="AK24" s="43"/>
      <c r="AL24" s="43"/>
    </row>
    <row r="25" spans="1:38" x14ac:dyDescent="0.2">
      <c r="A25" s="23" t="s">
        <v>86</v>
      </c>
      <c r="B25" s="40"/>
      <c r="C25" s="41"/>
      <c r="D25" s="39">
        <f t="shared" si="6"/>
        <v>-3030</v>
      </c>
      <c r="E25" s="42"/>
      <c r="F25" s="42"/>
      <c r="G25" s="42"/>
      <c r="H25" s="42"/>
      <c r="I25" s="42"/>
      <c r="J25" s="42"/>
      <c r="K25" s="42"/>
      <c r="L25" s="42"/>
      <c r="M25" s="42"/>
      <c r="N25" s="43">
        <v>200</v>
      </c>
      <c r="O25" s="44"/>
      <c r="P25" s="42"/>
      <c r="Q25" s="42"/>
      <c r="R25" s="43">
        <v>70</v>
      </c>
      <c r="S25" s="43">
        <v>280</v>
      </c>
      <c r="T25" s="43"/>
      <c r="U25" s="43"/>
      <c r="V25" s="43">
        <v>40</v>
      </c>
      <c r="W25" s="43">
        <v>-4850</v>
      </c>
      <c r="X25" s="43"/>
      <c r="Y25" s="43"/>
      <c r="Z25" s="43"/>
      <c r="AA25" s="43">
        <v>340</v>
      </c>
      <c r="AB25" s="43"/>
      <c r="AC25" s="43"/>
      <c r="AD25" s="43"/>
      <c r="AE25" s="43">
        <v>530</v>
      </c>
      <c r="AF25" s="43"/>
      <c r="AG25" s="43"/>
      <c r="AH25" s="43">
        <v>140</v>
      </c>
      <c r="AI25" s="43">
        <v>220</v>
      </c>
      <c r="AJ25" s="43"/>
      <c r="AK25" s="43"/>
      <c r="AL25" s="43"/>
    </row>
    <row r="26" spans="1:38" x14ac:dyDescent="0.2">
      <c r="A26" s="23" t="s">
        <v>87</v>
      </c>
      <c r="B26" s="40"/>
      <c r="C26" s="41"/>
      <c r="D26" s="39">
        <f t="shared" si="6"/>
        <v>3340</v>
      </c>
      <c r="E26" s="42"/>
      <c r="F26" s="42"/>
      <c r="G26" s="42"/>
      <c r="H26" s="42"/>
      <c r="I26" s="42"/>
      <c r="J26" s="42"/>
      <c r="K26" s="42"/>
      <c r="L26" s="42"/>
      <c r="M26" s="42"/>
      <c r="N26" s="43">
        <v>1000</v>
      </c>
      <c r="O26" s="44"/>
      <c r="P26" s="42"/>
      <c r="Q26" s="42"/>
      <c r="R26" s="43">
        <v>340</v>
      </c>
      <c r="S26" s="43">
        <v>-30</v>
      </c>
      <c r="T26" s="43"/>
      <c r="U26" s="43"/>
      <c r="V26" s="43">
        <v>70</v>
      </c>
      <c r="W26" s="43">
        <v>-2660</v>
      </c>
      <c r="X26" s="43"/>
      <c r="Y26" s="43">
        <v>-50</v>
      </c>
      <c r="Z26" s="43">
        <v>90</v>
      </c>
      <c r="AA26" s="43">
        <v>3200</v>
      </c>
      <c r="AB26" s="43"/>
      <c r="AC26" s="43"/>
      <c r="AD26" s="43">
        <v>100</v>
      </c>
      <c r="AE26" s="43"/>
      <c r="AF26" s="43">
        <v>50</v>
      </c>
      <c r="AG26" s="43"/>
      <c r="AH26" s="43">
        <v>1300</v>
      </c>
      <c r="AI26" s="43">
        <v>-70</v>
      </c>
      <c r="AJ26" s="43"/>
      <c r="AK26" s="43"/>
      <c r="AL26" s="43"/>
    </row>
    <row r="27" spans="1:38" x14ac:dyDescent="0.2">
      <c r="A27" s="23" t="s">
        <v>88</v>
      </c>
      <c r="B27" s="40"/>
      <c r="C27" s="41"/>
      <c r="D27" s="39">
        <f t="shared" si="6"/>
        <v>2070</v>
      </c>
      <c r="E27" s="42"/>
      <c r="F27" s="42"/>
      <c r="G27" s="42"/>
      <c r="H27" s="42"/>
      <c r="I27" s="42"/>
      <c r="J27" s="42"/>
      <c r="K27" s="42"/>
      <c r="L27" s="42"/>
      <c r="M27" s="42"/>
      <c r="N27" s="43">
        <v>-650</v>
      </c>
      <c r="O27" s="44">
        <v>850</v>
      </c>
      <c r="P27" s="42"/>
      <c r="Q27" s="42"/>
      <c r="R27" s="43">
        <v>70</v>
      </c>
      <c r="S27" s="43">
        <v>220</v>
      </c>
      <c r="T27" s="43"/>
      <c r="U27" s="43">
        <v>50</v>
      </c>
      <c r="V27" s="43">
        <v>-50</v>
      </c>
      <c r="W27" s="43">
        <v>-1230</v>
      </c>
      <c r="X27" s="43"/>
      <c r="Y27" s="43">
        <v>90</v>
      </c>
      <c r="Z27" s="43">
        <v>30</v>
      </c>
      <c r="AA27" s="43">
        <v>2270</v>
      </c>
      <c r="AB27" s="43"/>
      <c r="AC27" s="43"/>
      <c r="AD27" s="43">
        <v>370</v>
      </c>
      <c r="AE27" s="43"/>
      <c r="AF27" s="43"/>
      <c r="AG27" s="43"/>
      <c r="AH27" s="43">
        <v>50</v>
      </c>
      <c r="AI27" s="43"/>
      <c r="AJ27" s="43"/>
      <c r="AK27" s="43"/>
      <c r="AL27" s="43"/>
    </row>
    <row r="28" spans="1:38" x14ac:dyDescent="0.2">
      <c r="A28" s="23" t="s">
        <v>89</v>
      </c>
      <c r="B28" s="40"/>
      <c r="C28" s="41"/>
      <c r="D28" s="39">
        <f t="shared" si="6"/>
        <v>70</v>
      </c>
      <c r="E28" s="42"/>
      <c r="F28" s="42"/>
      <c r="G28" s="42"/>
      <c r="H28" s="42"/>
      <c r="I28" s="42"/>
      <c r="J28" s="42"/>
      <c r="K28" s="42"/>
      <c r="L28" s="42"/>
      <c r="M28" s="42"/>
      <c r="N28" s="43">
        <v>200</v>
      </c>
      <c r="O28" s="44"/>
      <c r="P28" s="42"/>
      <c r="Q28" s="42"/>
      <c r="R28" s="43">
        <v>70</v>
      </c>
      <c r="S28" s="43">
        <v>-120</v>
      </c>
      <c r="T28" s="43"/>
      <c r="U28" s="43"/>
      <c r="V28" s="43"/>
      <c r="W28" s="43">
        <v>1670</v>
      </c>
      <c r="X28" s="43"/>
      <c r="Y28" s="43">
        <v>-20</v>
      </c>
      <c r="Z28" s="43">
        <v>130</v>
      </c>
      <c r="AA28" s="43">
        <v>-400</v>
      </c>
      <c r="AB28" s="43"/>
      <c r="AC28" s="43"/>
      <c r="AD28" s="43">
        <v>130</v>
      </c>
      <c r="AE28" s="43">
        <v>-1600</v>
      </c>
      <c r="AF28" s="43"/>
      <c r="AG28" s="43"/>
      <c r="AH28" s="43"/>
      <c r="AI28" s="43"/>
      <c r="AJ28" s="43"/>
      <c r="AK28" s="43"/>
      <c r="AL28" s="43">
        <v>10</v>
      </c>
    </row>
    <row r="29" spans="1:38" x14ac:dyDescent="0.2">
      <c r="A29" s="23" t="s">
        <v>90</v>
      </c>
      <c r="B29" s="40"/>
      <c r="C29" s="41"/>
      <c r="D29" s="39">
        <f t="shared" si="6"/>
        <v>1170</v>
      </c>
      <c r="E29" s="42"/>
      <c r="F29" s="42"/>
      <c r="G29" s="42"/>
      <c r="H29" s="42"/>
      <c r="I29" s="42"/>
      <c r="J29" s="42"/>
      <c r="K29" s="42"/>
      <c r="L29" s="42"/>
      <c r="M29" s="42"/>
      <c r="N29" s="43">
        <v>200</v>
      </c>
      <c r="O29" s="44"/>
      <c r="P29" s="42"/>
      <c r="Q29" s="42"/>
      <c r="R29" s="43">
        <v>70</v>
      </c>
      <c r="S29" s="43">
        <v>-110</v>
      </c>
      <c r="T29" s="43"/>
      <c r="U29" s="42"/>
      <c r="V29" s="43"/>
      <c r="W29" s="43">
        <v>1000</v>
      </c>
      <c r="X29" s="43"/>
      <c r="Y29" s="43"/>
      <c r="Z29" s="43">
        <v>10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x14ac:dyDescent="0.2">
      <c r="A30" s="23" t="s">
        <v>91</v>
      </c>
      <c r="B30" s="40"/>
      <c r="C30" s="41"/>
      <c r="D30" s="39">
        <f t="shared" si="6"/>
        <v>940</v>
      </c>
      <c r="E30" s="42"/>
      <c r="F30" s="42"/>
      <c r="G30" s="42"/>
      <c r="H30" s="42"/>
      <c r="I30" s="42"/>
      <c r="J30" s="42"/>
      <c r="K30" s="42"/>
      <c r="L30" s="42"/>
      <c r="M30" s="42"/>
      <c r="N30" s="43">
        <v>700</v>
      </c>
      <c r="O30" s="44">
        <v>960</v>
      </c>
      <c r="P30" s="42"/>
      <c r="Q30" s="42"/>
      <c r="R30" s="43">
        <v>570</v>
      </c>
      <c r="S30" s="43">
        <v>-500</v>
      </c>
      <c r="T30" s="43"/>
      <c r="U30" s="42"/>
      <c r="V30" s="43">
        <v>-460</v>
      </c>
      <c r="W30" s="43">
        <v>140</v>
      </c>
      <c r="X30" s="43"/>
      <c r="Y30" s="43">
        <v>60</v>
      </c>
      <c r="Z30" s="43">
        <v>-210</v>
      </c>
      <c r="AA30" s="43">
        <v>570</v>
      </c>
      <c r="AB30" s="43"/>
      <c r="AC30" s="43"/>
      <c r="AD30" s="43"/>
      <c r="AE30" s="43">
        <v>-900</v>
      </c>
      <c r="AF30" s="43">
        <v>10</v>
      </c>
      <c r="AG30" s="43"/>
      <c r="AH30" s="43"/>
      <c r="AI30" s="43"/>
      <c r="AJ30" s="43"/>
      <c r="AK30" s="43"/>
      <c r="AL30" s="43"/>
    </row>
    <row r="31" spans="1:38" x14ac:dyDescent="0.2">
      <c r="A31" s="23" t="s">
        <v>92</v>
      </c>
      <c r="B31" s="40"/>
      <c r="C31" s="41"/>
      <c r="D31" s="39">
        <f t="shared" si="6"/>
        <v>1470</v>
      </c>
      <c r="E31" s="42"/>
      <c r="F31" s="42"/>
      <c r="G31" s="42"/>
      <c r="H31" s="42"/>
      <c r="I31" s="42"/>
      <c r="J31" s="42"/>
      <c r="K31" s="42"/>
      <c r="L31" s="42"/>
      <c r="M31" s="42"/>
      <c r="N31" s="43">
        <v>800</v>
      </c>
      <c r="O31" s="44"/>
      <c r="P31" s="42"/>
      <c r="Q31" s="42"/>
      <c r="R31" s="43">
        <v>270</v>
      </c>
      <c r="S31" s="43">
        <v>-70</v>
      </c>
      <c r="T31" s="43"/>
      <c r="U31" s="42"/>
      <c r="V31" s="43">
        <v>280</v>
      </c>
      <c r="W31" s="43">
        <v>180</v>
      </c>
      <c r="X31" s="43"/>
      <c r="Y31" s="43"/>
      <c r="Z31" s="43"/>
      <c r="AA31" s="43">
        <v>-220</v>
      </c>
      <c r="AB31" s="43"/>
      <c r="AC31" s="43"/>
      <c r="AD31" s="43">
        <v>-280</v>
      </c>
      <c r="AE31" s="43"/>
      <c r="AF31" s="43"/>
      <c r="AG31" s="43"/>
      <c r="AH31" s="43">
        <v>460</v>
      </c>
      <c r="AI31" s="43">
        <v>50</v>
      </c>
      <c r="AJ31" s="43"/>
      <c r="AK31" s="43"/>
      <c r="AL31" s="43"/>
    </row>
    <row r="32" spans="1:38" x14ac:dyDescent="0.2">
      <c r="A32" s="23" t="s">
        <v>93</v>
      </c>
      <c r="B32" s="40"/>
      <c r="C32" s="41"/>
      <c r="D32" s="39">
        <f t="shared" si="6"/>
        <v>1730</v>
      </c>
      <c r="E32" s="42"/>
      <c r="F32" s="42"/>
      <c r="G32" s="42"/>
      <c r="H32" s="42"/>
      <c r="I32" s="42"/>
      <c r="J32" s="42"/>
      <c r="K32" s="42"/>
      <c r="L32" s="42"/>
      <c r="M32" s="42"/>
      <c r="N32" s="43">
        <v>100</v>
      </c>
      <c r="O32" s="44"/>
      <c r="P32" s="42"/>
      <c r="Q32" s="42"/>
      <c r="R32" s="43">
        <v>30</v>
      </c>
      <c r="S32" s="43">
        <v>-140</v>
      </c>
      <c r="T32" s="43"/>
      <c r="U32" s="42"/>
      <c r="V32" s="43">
        <v>140</v>
      </c>
      <c r="W32" s="43">
        <v>530</v>
      </c>
      <c r="X32" s="43"/>
      <c r="Y32" s="43"/>
      <c r="Z32" s="43">
        <v>-20</v>
      </c>
      <c r="AA32" s="43">
        <v>1700</v>
      </c>
      <c r="AB32" s="43"/>
      <c r="AC32" s="43"/>
      <c r="AD32" s="43">
        <v>100</v>
      </c>
      <c r="AE32" s="43">
        <v>-2000</v>
      </c>
      <c r="AF32" s="43">
        <v>-100</v>
      </c>
      <c r="AG32" s="43"/>
      <c r="AH32" s="43">
        <v>1430</v>
      </c>
      <c r="AI32" s="43">
        <v>-40</v>
      </c>
      <c r="AJ32" s="43"/>
      <c r="AK32" s="43"/>
      <c r="AL32" s="43"/>
    </row>
    <row r="33" spans="1:38" x14ac:dyDescent="0.2">
      <c r="A33" s="23" t="s">
        <v>94</v>
      </c>
      <c r="B33" s="40"/>
      <c r="C33" s="41"/>
      <c r="D33" s="39">
        <f t="shared" si="6"/>
        <v>1340</v>
      </c>
      <c r="E33" s="42"/>
      <c r="F33" s="42"/>
      <c r="G33" s="42"/>
      <c r="H33" s="42"/>
      <c r="I33" s="42"/>
      <c r="J33" s="42"/>
      <c r="K33" s="42"/>
      <c r="L33" s="42"/>
      <c r="M33" s="42"/>
      <c r="N33" s="43">
        <v>700</v>
      </c>
      <c r="O33" s="44"/>
      <c r="P33" s="42"/>
      <c r="Q33" s="42"/>
      <c r="R33" s="43">
        <v>240</v>
      </c>
      <c r="S33" s="43">
        <v>-560</v>
      </c>
      <c r="T33" s="43"/>
      <c r="U33" s="42"/>
      <c r="V33" s="43">
        <v>220</v>
      </c>
      <c r="W33" s="43">
        <v>750</v>
      </c>
      <c r="X33" s="43"/>
      <c r="Y33" s="43"/>
      <c r="Z33" s="43"/>
      <c r="AA33" s="43">
        <v>-30</v>
      </c>
      <c r="AB33" s="43"/>
      <c r="AC33" s="43"/>
      <c r="AD33" s="43"/>
      <c r="AE33" s="43"/>
      <c r="AF33" s="43"/>
      <c r="AG33" s="43"/>
      <c r="AH33" s="43">
        <v>20</v>
      </c>
      <c r="AI33" s="43"/>
      <c r="AJ33" s="43"/>
      <c r="AK33" s="43"/>
      <c r="AL33" s="43"/>
    </row>
    <row r="34" spans="1:38" x14ac:dyDescent="0.2">
      <c r="A34" s="23" t="s">
        <v>95</v>
      </c>
      <c r="B34" s="40"/>
      <c r="C34" s="41"/>
      <c r="D34" s="39">
        <f t="shared" si="6"/>
        <v>2670</v>
      </c>
      <c r="E34" s="42"/>
      <c r="F34" s="42"/>
      <c r="G34" s="42"/>
      <c r="H34" s="42"/>
      <c r="I34" s="42"/>
      <c r="J34" s="42"/>
      <c r="K34" s="42"/>
      <c r="L34" s="42"/>
      <c r="M34" s="42"/>
      <c r="N34" s="43">
        <v>-840</v>
      </c>
      <c r="O34" s="44">
        <v>1940</v>
      </c>
      <c r="P34" s="42"/>
      <c r="Q34" s="42"/>
      <c r="R34" s="43">
        <v>370</v>
      </c>
      <c r="S34" s="43"/>
      <c r="T34" s="43"/>
      <c r="U34" s="42"/>
      <c r="V34" s="43"/>
      <c r="W34" s="43">
        <v>750</v>
      </c>
      <c r="X34" s="43"/>
      <c r="Y34" s="43"/>
      <c r="Z34" s="43">
        <v>310</v>
      </c>
      <c r="AA34" s="43">
        <v>4080</v>
      </c>
      <c r="AB34" s="43"/>
      <c r="AC34" s="43"/>
      <c r="AD34" s="43"/>
      <c r="AE34" s="43">
        <v>-4340</v>
      </c>
      <c r="AF34" s="43">
        <v>400</v>
      </c>
      <c r="AG34" s="43"/>
      <c r="AH34" s="43"/>
      <c r="AI34" s="43"/>
      <c r="AJ34" s="43"/>
      <c r="AK34" s="43"/>
      <c r="AL34" s="43"/>
    </row>
    <row r="35" spans="1:38" x14ac:dyDescent="0.2">
      <c r="A35" s="23" t="s">
        <v>96</v>
      </c>
      <c r="B35" s="40"/>
      <c r="C35" s="41"/>
      <c r="D35" s="39">
        <f t="shared" si="6"/>
        <v>10920</v>
      </c>
      <c r="E35" s="42"/>
      <c r="F35" s="42"/>
      <c r="G35" s="42"/>
      <c r="H35" s="42"/>
      <c r="I35" s="42"/>
      <c r="J35" s="42"/>
      <c r="K35" s="42"/>
      <c r="L35" s="42"/>
      <c r="M35" s="42"/>
      <c r="N35" s="43">
        <v>4700</v>
      </c>
      <c r="O35" s="44"/>
      <c r="P35" s="42"/>
      <c r="Q35" s="42"/>
      <c r="R35" s="43">
        <v>1620</v>
      </c>
      <c r="S35" s="43">
        <v>940</v>
      </c>
      <c r="T35" s="43"/>
      <c r="U35" s="42"/>
      <c r="V35" s="43">
        <v>-700</v>
      </c>
      <c r="W35" s="43">
        <v>3300</v>
      </c>
      <c r="X35" s="43">
        <v>10000</v>
      </c>
      <c r="Y35" s="43"/>
      <c r="Z35" s="43"/>
      <c r="AA35" s="43">
        <v>700</v>
      </c>
      <c r="AB35" s="43"/>
      <c r="AC35" s="43"/>
      <c r="AD35" s="43">
        <v>330</v>
      </c>
      <c r="AE35" s="43">
        <v>-10000</v>
      </c>
      <c r="AF35" s="43">
        <v>30</v>
      </c>
      <c r="AG35" s="43"/>
      <c r="AH35" s="43"/>
      <c r="AI35" s="43"/>
      <c r="AJ35" s="43"/>
      <c r="AK35" s="43"/>
      <c r="AL35" s="43"/>
    </row>
    <row r="36" spans="1:38" x14ac:dyDescent="0.2">
      <c r="A36" s="23" t="s">
        <v>97</v>
      </c>
      <c r="B36" s="40"/>
      <c r="C36" s="41"/>
      <c r="D36" s="39">
        <f t="shared" si="6"/>
        <v>11450</v>
      </c>
      <c r="E36" s="42"/>
      <c r="F36" s="42"/>
      <c r="G36" s="42"/>
      <c r="H36" s="42"/>
      <c r="I36" s="42"/>
      <c r="J36" s="42"/>
      <c r="K36" s="42"/>
      <c r="L36" s="42"/>
      <c r="M36" s="42"/>
      <c r="N36" s="43">
        <v>7400</v>
      </c>
      <c r="O36" s="44"/>
      <c r="P36" s="42"/>
      <c r="Q36" s="42"/>
      <c r="R36" s="43">
        <v>2550</v>
      </c>
      <c r="S36" s="43">
        <v>-380</v>
      </c>
      <c r="T36" s="43"/>
      <c r="U36" s="42"/>
      <c r="V36" s="43">
        <v>600</v>
      </c>
      <c r="W36" s="43">
        <v>1530</v>
      </c>
      <c r="X36" s="43">
        <v>1050</v>
      </c>
      <c r="Y36" s="43"/>
      <c r="Z36" s="43"/>
      <c r="AA36" s="43">
        <v>1820</v>
      </c>
      <c r="AB36" s="43"/>
      <c r="AC36" s="43"/>
      <c r="AD36" s="43">
        <v>-140</v>
      </c>
      <c r="AE36" s="43">
        <v>-2930</v>
      </c>
      <c r="AF36" s="43">
        <v>-50</v>
      </c>
      <c r="AG36" s="43"/>
      <c r="AH36" s="43">
        <v>-90</v>
      </c>
      <c r="AI36" s="43">
        <v>90</v>
      </c>
      <c r="AJ36" s="43"/>
      <c r="AK36" s="43"/>
      <c r="AL36" s="43"/>
    </row>
    <row r="37" spans="1:38" x14ac:dyDescent="0.2">
      <c r="A37" s="23" t="s">
        <v>98</v>
      </c>
      <c r="B37" s="40"/>
      <c r="C37" s="41"/>
      <c r="D37" s="39">
        <f t="shared" si="6"/>
        <v>-5330</v>
      </c>
      <c r="E37" s="42"/>
      <c r="F37" s="42"/>
      <c r="G37" s="42"/>
      <c r="H37" s="42"/>
      <c r="I37" s="42"/>
      <c r="J37" s="42"/>
      <c r="K37" s="42"/>
      <c r="L37" s="42"/>
      <c r="M37" s="42"/>
      <c r="N37" s="43">
        <v>-2700</v>
      </c>
      <c r="O37" s="44"/>
      <c r="P37" s="42"/>
      <c r="Q37" s="42"/>
      <c r="R37" s="43">
        <v>-930</v>
      </c>
      <c r="S37" s="43">
        <v>-1380</v>
      </c>
      <c r="T37" s="43"/>
      <c r="U37" s="42"/>
      <c r="V37" s="43">
        <v>40</v>
      </c>
      <c r="W37" s="43">
        <v>-1160</v>
      </c>
      <c r="X37" s="43"/>
      <c r="Y37" s="43">
        <v>-170</v>
      </c>
      <c r="Z37" s="43"/>
      <c r="AA37" s="43">
        <v>1110</v>
      </c>
      <c r="AB37" s="43"/>
      <c r="AC37" s="43"/>
      <c r="AD37" s="43">
        <v>-1060</v>
      </c>
      <c r="AE37" s="43"/>
      <c r="AF37" s="43">
        <v>60</v>
      </c>
      <c r="AG37" s="43"/>
      <c r="AH37" s="43">
        <v>1120</v>
      </c>
      <c r="AI37" s="43">
        <v>-260</v>
      </c>
      <c r="AJ37" s="43"/>
      <c r="AK37" s="43"/>
      <c r="AL37" s="43"/>
    </row>
    <row r="38" spans="1:38" x14ac:dyDescent="0.2">
      <c r="A38" s="23" t="s">
        <v>99</v>
      </c>
      <c r="B38" s="40"/>
      <c r="C38" s="41"/>
      <c r="D38" s="39">
        <f t="shared" si="6"/>
        <v>-2580</v>
      </c>
      <c r="E38" s="42"/>
      <c r="F38" s="42"/>
      <c r="G38" s="42"/>
      <c r="H38" s="42"/>
      <c r="I38" s="42"/>
      <c r="J38" s="42"/>
      <c r="K38" s="42"/>
      <c r="L38" s="42"/>
      <c r="M38" s="42"/>
      <c r="N38" s="43">
        <v>1130</v>
      </c>
      <c r="O38" s="44">
        <v>-200</v>
      </c>
      <c r="P38" s="42"/>
      <c r="Q38" s="42"/>
      <c r="R38" s="43">
        <v>320</v>
      </c>
      <c r="S38" s="43">
        <v>-130</v>
      </c>
      <c r="T38" s="43"/>
      <c r="U38" s="42"/>
      <c r="V38" s="43">
        <v>80</v>
      </c>
      <c r="W38" s="43">
        <v>-3740</v>
      </c>
      <c r="X38" s="43"/>
      <c r="Y38" s="43"/>
      <c r="Z38" s="43">
        <v>90</v>
      </c>
      <c r="AA38" s="43">
        <v>-70</v>
      </c>
      <c r="AB38" s="43"/>
      <c r="AC38" s="43"/>
      <c r="AD38" s="43">
        <v>40</v>
      </c>
      <c r="AE38" s="43"/>
      <c r="AF38" s="43">
        <v>-30</v>
      </c>
      <c r="AG38" s="43"/>
      <c r="AH38" s="43">
        <v>-70</v>
      </c>
      <c r="AI38" s="43"/>
      <c r="AJ38" s="43"/>
      <c r="AK38" s="43"/>
      <c r="AL38" s="43"/>
    </row>
    <row r="39" spans="1:38" x14ac:dyDescent="0.2">
      <c r="A39" s="23" t="s">
        <v>100</v>
      </c>
      <c r="B39" s="40"/>
      <c r="C39" s="41"/>
      <c r="D39" s="39">
        <f t="shared" si="6"/>
        <v>2820</v>
      </c>
      <c r="E39" s="42"/>
      <c r="F39" s="42"/>
      <c r="G39" s="42"/>
      <c r="H39" s="42"/>
      <c r="I39" s="42"/>
      <c r="J39" s="42"/>
      <c r="K39" s="42"/>
      <c r="L39" s="42"/>
      <c r="M39" s="42"/>
      <c r="N39" s="43">
        <v>1400</v>
      </c>
      <c r="O39" s="44">
        <v>400</v>
      </c>
      <c r="P39" s="42"/>
      <c r="Q39" s="42"/>
      <c r="R39" s="43">
        <v>620</v>
      </c>
      <c r="S39" s="43">
        <v>-280</v>
      </c>
      <c r="T39" s="43"/>
      <c r="U39" s="42"/>
      <c r="V39" s="43"/>
      <c r="W39" s="43">
        <v>250</v>
      </c>
      <c r="X39" s="43"/>
      <c r="Y39" s="43"/>
      <c r="Z39" s="43">
        <v>80</v>
      </c>
      <c r="AA39" s="43">
        <v>400</v>
      </c>
      <c r="AB39" s="43"/>
      <c r="AC39" s="43"/>
      <c r="AD39" s="43">
        <v>-80</v>
      </c>
      <c r="AE39" s="43"/>
      <c r="AF39" s="43">
        <v>20</v>
      </c>
      <c r="AG39" s="43"/>
      <c r="AH39" s="43"/>
      <c r="AI39" s="43">
        <v>10</v>
      </c>
      <c r="AJ39" s="43"/>
      <c r="AK39" s="43"/>
      <c r="AL39" s="43"/>
    </row>
    <row r="40" spans="1:38" x14ac:dyDescent="0.2">
      <c r="A40" s="23" t="s">
        <v>101</v>
      </c>
      <c r="B40" s="40"/>
      <c r="C40" s="41"/>
      <c r="D40" s="39">
        <f t="shared" si="6"/>
        <v>-830</v>
      </c>
      <c r="E40" s="42"/>
      <c r="F40" s="42"/>
      <c r="G40" s="42"/>
      <c r="H40" s="42"/>
      <c r="I40" s="42"/>
      <c r="J40" s="42"/>
      <c r="K40" s="42"/>
      <c r="L40" s="42"/>
      <c r="M40" s="42"/>
      <c r="N40" s="43">
        <v>200</v>
      </c>
      <c r="O40" s="44"/>
      <c r="P40" s="42"/>
      <c r="Q40" s="42"/>
      <c r="R40" s="43">
        <v>70</v>
      </c>
      <c r="S40" s="43">
        <v>-500</v>
      </c>
      <c r="T40" s="43"/>
      <c r="U40" s="42"/>
      <c r="V40" s="43">
        <v>310</v>
      </c>
      <c r="W40" s="43">
        <v>-2090</v>
      </c>
      <c r="X40" s="43"/>
      <c r="Y40" s="43">
        <v>290</v>
      </c>
      <c r="Z40" s="43">
        <v>70</v>
      </c>
      <c r="AA40" s="43">
        <v>30</v>
      </c>
      <c r="AB40" s="43"/>
      <c r="AC40" s="43"/>
      <c r="AD40" s="43">
        <v>700</v>
      </c>
      <c r="AE40" s="43"/>
      <c r="AF40" s="43"/>
      <c r="AG40" s="43"/>
      <c r="AH40" s="43">
        <v>90</v>
      </c>
      <c r="AI40" s="43"/>
      <c r="AJ40" s="43"/>
      <c r="AK40" s="43"/>
      <c r="AL40" s="43"/>
    </row>
    <row r="41" spans="1:38" x14ac:dyDescent="0.2">
      <c r="A41" s="23" t="s">
        <v>102</v>
      </c>
      <c r="B41" s="40"/>
      <c r="C41" s="41"/>
      <c r="D41" s="39">
        <f t="shared" si="6"/>
        <v>-530</v>
      </c>
      <c r="E41" s="42"/>
      <c r="F41" s="42"/>
      <c r="G41" s="42"/>
      <c r="H41" s="42"/>
      <c r="I41" s="42"/>
      <c r="J41" s="42"/>
      <c r="K41" s="42"/>
      <c r="L41" s="42"/>
      <c r="M41" s="42"/>
      <c r="N41" s="43">
        <v>800</v>
      </c>
      <c r="O41" s="44"/>
      <c r="P41" s="42"/>
      <c r="Q41" s="42"/>
      <c r="R41" s="43">
        <v>270</v>
      </c>
      <c r="S41" s="43"/>
      <c r="T41" s="43"/>
      <c r="U41" s="42"/>
      <c r="V41" s="43"/>
      <c r="W41" s="43">
        <v>-1850</v>
      </c>
      <c r="X41" s="43"/>
      <c r="Y41" s="43"/>
      <c r="Z41" s="43"/>
      <c r="AA41" s="43">
        <v>100</v>
      </c>
      <c r="AB41" s="43"/>
      <c r="AC41" s="43"/>
      <c r="AD41" s="43">
        <v>150</v>
      </c>
      <c r="AE41" s="43"/>
      <c r="AF41" s="43"/>
      <c r="AG41" s="43"/>
      <c r="AH41" s="43"/>
      <c r="AI41" s="43"/>
      <c r="AJ41" s="43"/>
      <c r="AK41" s="43"/>
      <c r="AL41" s="43"/>
    </row>
    <row r="42" spans="1:38" x14ac:dyDescent="0.2">
      <c r="A42" s="23" t="s">
        <v>103</v>
      </c>
      <c r="B42" s="40"/>
      <c r="C42" s="41"/>
      <c r="D42" s="39">
        <f t="shared" si="6"/>
        <v>470</v>
      </c>
      <c r="E42" s="42"/>
      <c r="F42" s="42"/>
      <c r="G42" s="42"/>
      <c r="H42" s="42"/>
      <c r="I42" s="42"/>
      <c r="J42" s="42"/>
      <c r="K42" s="42"/>
      <c r="L42" s="42"/>
      <c r="M42" s="42"/>
      <c r="N42" s="43">
        <v>200</v>
      </c>
      <c r="O42" s="44"/>
      <c r="P42" s="42"/>
      <c r="Q42" s="42"/>
      <c r="R42" s="43">
        <v>70</v>
      </c>
      <c r="S42" s="43">
        <v>-650</v>
      </c>
      <c r="T42" s="43"/>
      <c r="U42" s="42"/>
      <c r="V42" s="43"/>
      <c r="W42" s="43">
        <v>800</v>
      </c>
      <c r="X42" s="43"/>
      <c r="Y42" s="43"/>
      <c r="Z42" s="43"/>
      <c r="AA42" s="43">
        <v>50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x14ac:dyDescent="0.2">
      <c r="A43" s="23" t="s">
        <v>104</v>
      </c>
      <c r="B43" s="40"/>
      <c r="C43" s="41"/>
      <c r="D43" s="39">
        <f t="shared" si="6"/>
        <v>-2540</v>
      </c>
      <c r="E43" s="42"/>
      <c r="F43" s="42"/>
      <c r="G43" s="42"/>
      <c r="H43" s="42"/>
      <c r="I43" s="42"/>
      <c r="J43" s="42"/>
      <c r="K43" s="42"/>
      <c r="L43" s="42"/>
      <c r="M43" s="42"/>
      <c r="N43" s="43">
        <v>-1300</v>
      </c>
      <c r="O43" s="44"/>
      <c r="P43" s="42"/>
      <c r="Q43" s="42"/>
      <c r="R43" s="43">
        <v>-440</v>
      </c>
      <c r="S43" s="43">
        <v>70</v>
      </c>
      <c r="T43" s="43"/>
      <c r="U43" s="42"/>
      <c r="V43" s="43">
        <v>-40</v>
      </c>
      <c r="W43" s="43">
        <v>-950</v>
      </c>
      <c r="X43" s="43"/>
      <c r="Y43" s="43"/>
      <c r="Z43" s="43">
        <v>-20</v>
      </c>
      <c r="AA43" s="43">
        <v>1000</v>
      </c>
      <c r="AB43" s="43"/>
      <c r="AC43" s="43"/>
      <c r="AD43" s="43">
        <v>780</v>
      </c>
      <c r="AE43" s="43">
        <v>-1700</v>
      </c>
      <c r="AF43" s="43"/>
      <c r="AG43" s="43"/>
      <c r="AH43" s="43">
        <v>60</v>
      </c>
      <c r="AI43" s="43"/>
      <c r="AJ43" s="43"/>
      <c r="AK43" s="43"/>
      <c r="AL43" s="43"/>
    </row>
    <row r="44" spans="1:38" x14ac:dyDescent="0.2">
      <c r="A44" s="23" t="s">
        <v>105</v>
      </c>
      <c r="B44" s="40"/>
      <c r="C44" s="41"/>
      <c r="D44" s="39">
        <f t="shared" si="6"/>
        <v>7270</v>
      </c>
      <c r="E44" s="42"/>
      <c r="F44" s="42"/>
      <c r="G44" s="42"/>
      <c r="H44" s="42"/>
      <c r="I44" s="42"/>
      <c r="J44" s="42"/>
      <c r="K44" s="42"/>
      <c r="L44" s="42"/>
      <c r="M44" s="42"/>
      <c r="N44" s="43">
        <v>200</v>
      </c>
      <c r="O44" s="44"/>
      <c r="P44" s="42"/>
      <c r="Q44" s="42"/>
      <c r="R44" s="43">
        <v>70</v>
      </c>
      <c r="S44" s="43">
        <v>-340</v>
      </c>
      <c r="T44" s="43"/>
      <c r="U44" s="42"/>
      <c r="V44" s="43">
        <v>-140</v>
      </c>
      <c r="W44" s="43">
        <v>7000</v>
      </c>
      <c r="X44" s="43"/>
      <c r="Y44" s="43"/>
      <c r="Z44" s="43">
        <v>250</v>
      </c>
      <c r="AA44" s="43"/>
      <c r="AB44" s="43"/>
      <c r="AC44" s="43"/>
      <c r="AD44" s="43"/>
      <c r="AE44" s="43">
        <v>-2370</v>
      </c>
      <c r="AF44" s="43">
        <v>140</v>
      </c>
      <c r="AG44" s="43"/>
      <c r="AH44" s="43">
        <v>2370</v>
      </c>
      <c r="AI44" s="43">
        <v>90</v>
      </c>
      <c r="AJ44" s="43"/>
      <c r="AK44" s="43"/>
      <c r="AL44" s="43"/>
    </row>
    <row r="45" spans="1:38" x14ac:dyDescent="0.2">
      <c r="A45" s="23" t="s">
        <v>74</v>
      </c>
      <c r="B45" s="40"/>
      <c r="C45" s="41"/>
      <c r="D45" s="39">
        <f t="shared" si="6"/>
        <v>-43500</v>
      </c>
      <c r="E45" s="42"/>
      <c r="F45" s="42"/>
      <c r="G45" s="42"/>
      <c r="H45" s="42"/>
      <c r="I45" s="42"/>
      <c r="J45" s="42"/>
      <c r="K45" s="42"/>
      <c r="L45" s="42"/>
      <c r="M45" s="42"/>
      <c r="N45" s="43">
        <v>-26800</v>
      </c>
      <c r="O45" s="42"/>
      <c r="P45" s="42"/>
      <c r="Q45" s="42"/>
      <c r="R45" s="43">
        <v>-9200</v>
      </c>
      <c r="S45" s="43"/>
      <c r="T45" s="43"/>
      <c r="U45" s="42"/>
      <c r="V45" s="43"/>
      <c r="W45" s="43">
        <v>-4500</v>
      </c>
      <c r="X45" s="43"/>
      <c r="Y45" s="43"/>
      <c r="Z45" s="43"/>
      <c r="AA45" s="43">
        <v>-3000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x14ac:dyDescent="0.2">
      <c r="A46" s="23" t="s">
        <v>178</v>
      </c>
      <c r="B46" s="47" t="s">
        <v>143</v>
      </c>
      <c r="C46" s="41"/>
      <c r="D46" s="39">
        <f t="shared" si="6"/>
        <v>200</v>
      </c>
      <c r="E46" s="42"/>
      <c r="F46" s="42"/>
      <c r="G46" s="42"/>
      <c r="H46" s="42"/>
      <c r="I46" s="42"/>
      <c r="J46" s="42"/>
      <c r="K46" s="42"/>
      <c r="L46" s="42">
        <v>1920</v>
      </c>
      <c r="M46" s="42"/>
      <c r="N46" s="42"/>
      <c r="O46" s="42"/>
      <c r="P46" s="42"/>
      <c r="Q46" s="42"/>
      <c r="R46" s="42"/>
      <c r="S46" s="42"/>
      <c r="T46" s="42"/>
      <c r="U46" s="42"/>
      <c r="V46" s="43">
        <v>-1920</v>
      </c>
      <c r="W46" s="43"/>
      <c r="X46" s="43"/>
      <c r="Y46" s="43"/>
      <c r="Z46" s="43"/>
      <c r="AA46" s="43"/>
      <c r="AB46" s="43"/>
      <c r="AC46" s="43"/>
      <c r="AD46" s="43"/>
      <c r="AE46" s="43"/>
      <c r="AF46" s="43">
        <v>200</v>
      </c>
      <c r="AG46" s="43"/>
      <c r="AH46" s="43"/>
      <c r="AI46" s="43"/>
      <c r="AJ46" s="43"/>
      <c r="AK46" s="43"/>
      <c r="AL46" s="43"/>
    </row>
    <row r="47" spans="1:38" x14ac:dyDescent="0.2">
      <c r="A47" s="50" t="s">
        <v>114</v>
      </c>
      <c r="B47" s="37" t="s">
        <v>142</v>
      </c>
      <c r="C47" s="38"/>
      <c r="D47" s="39">
        <f>SUM(D48:D56)</f>
        <v>0</v>
      </c>
      <c r="E47" s="39">
        <f t="shared" ref="E47" si="28">SUM(E48:E56)</f>
        <v>0</v>
      </c>
      <c r="F47" s="39">
        <f t="shared" ref="F47" si="29">SUM(F48:F56)</f>
        <v>0</v>
      </c>
      <c r="G47" s="39">
        <f t="shared" ref="G47" si="30">SUM(G48:G56)</f>
        <v>0</v>
      </c>
      <c r="H47" s="39">
        <f t="shared" ref="H47" si="31">SUM(H48:H56)</f>
        <v>0</v>
      </c>
      <c r="I47" s="39">
        <f t="shared" ref="I47" si="32">SUM(I48:I56)</f>
        <v>0</v>
      </c>
      <c r="J47" s="39">
        <f t="shared" ref="J47" si="33">SUM(J48:J56)</f>
        <v>0</v>
      </c>
      <c r="K47" s="39">
        <f t="shared" ref="K47" si="34">SUM(K48:K56)</f>
        <v>0</v>
      </c>
      <c r="L47" s="39">
        <f t="shared" ref="L47" si="35">SUM(L48:L56)</f>
        <v>0</v>
      </c>
      <c r="M47" s="39">
        <f t="shared" ref="M47" si="36">SUM(M48:M56)</f>
        <v>0</v>
      </c>
      <c r="N47" s="39">
        <f t="shared" ref="N47" si="37">SUM(N48:N56)</f>
        <v>-7872</v>
      </c>
      <c r="O47" s="39">
        <f t="shared" ref="O47" si="38">SUM(O48:O56)</f>
        <v>-800</v>
      </c>
      <c r="P47" s="39">
        <f t="shared" ref="P47" si="39">SUM(P48:P56)</f>
        <v>0</v>
      </c>
      <c r="Q47" s="39">
        <f t="shared" ref="Q47" si="40">SUM(Q48:Q56)</f>
        <v>420</v>
      </c>
      <c r="R47" s="39">
        <f t="shared" ref="R47" si="41">SUM(R48:R56)</f>
        <v>-11798</v>
      </c>
      <c r="S47" s="39">
        <f t="shared" ref="S47" si="42">SUM(S48:S56)</f>
        <v>3601</v>
      </c>
      <c r="T47" s="39">
        <f t="shared" ref="T47" si="43">SUM(T48:T56)</f>
        <v>0</v>
      </c>
      <c r="U47" s="39">
        <f t="shared" ref="U47" si="44">SUM(U48:U56)</f>
        <v>37</v>
      </c>
      <c r="V47" s="39">
        <f t="shared" ref="V47" si="45">SUM(V48:V56)</f>
        <v>-6744</v>
      </c>
      <c r="W47" s="39">
        <f t="shared" ref="W47" si="46">SUM(W48:W56)</f>
        <v>323</v>
      </c>
      <c r="X47" s="39">
        <f t="shared" ref="X47" si="47">SUM(X48:X56)</f>
        <v>0</v>
      </c>
      <c r="Y47" s="39">
        <f t="shared" ref="Y47" si="48">SUM(Y48:Y56)</f>
        <v>597</v>
      </c>
      <c r="Z47" s="39">
        <f t="shared" ref="Z47" si="49">SUM(Z48:Z56)</f>
        <v>74</v>
      </c>
      <c r="AA47" s="39">
        <f t="shared" ref="AA47" si="50">SUM(AA48:AA56)</f>
        <v>2209</v>
      </c>
      <c r="AB47" s="39">
        <f t="shared" ref="AB47" si="51">SUM(AB48:AB56)</f>
        <v>4210</v>
      </c>
      <c r="AC47" s="39">
        <f t="shared" ref="AC47" si="52">SUM(AC48:AC56)</f>
        <v>400</v>
      </c>
      <c r="AD47" s="39">
        <f t="shared" ref="AD47" si="53">SUM(AD48:AD56)</f>
        <v>2341</v>
      </c>
      <c r="AE47" s="39">
        <f t="shared" ref="AE47" si="54">SUM(AE48:AE56)</f>
        <v>8521</v>
      </c>
      <c r="AF47" s="39">
        <f t="shared" ref="AF47" si="55">SUM(AF48:AF56)</f>
        <v>4881</v>
      </c>
      <c r="AG47" s="39">
        <f t="shared" ref="AG47" si="56">SUM(AG48:AG56)</f>
        <v>0</v>
      </c>
      <c r="AH47" s="39">
        <f t="shared" ref="AH47" si="57">SUM(AH48:AH56)</f>
        <v>0</v>
      </c>
      <c r="AI47" s="39">
        <f t="shared" ref="AI47" si="58">SUM(AI48:AI56)</f>
        <v>-400</v>
      </c>
      <c r="AJ47" s="39">
        <f t="shared" ref="AJ47" si="59">SUM(AJ48:AJ56)</f>
        <v>0</v>
      </c>
      <c r="AK47" s="39">
        <f t="shared" ref="AK47" si="60">SUM(AK48:AK56)</f>
        <v>0</v>
      </c>
      <c r="AL47" s="39">
        <f t="shared" ref="AL47" si="61">SUM(AL48:AL56)</f>
        <v>0</v>
      </c>
    </row>
    <row r="48" spans="1:38" x14ac:dyDescent="0.2">
      <c r="A48" s="51" t="s">
        <v>138</v>
      </c>
      <c r="B48" s="40"/>
      <c r="C48" s="41">
        <v>21</v>
      </c>
      <c r="D48" s="39">
        <f t="shared" ref="D48:D79" si="62">SUM(E48:AL48)</f>
        <v>0</v>
      </c>
      <c r="E48" s="42"/>
      <c r="F48" s="42"/>
      <c r="G48" s="42"/>
      <c r="H48" s="42"/>
      <c r="I48" s="42"/>
      <c r="J48" s="42"/>
      <c r="K48" s="42"/>
      <c r="L48" s="42"/>
      <c r="M48" s="42"/>
      <c r="N48" s="42">
        <v>-14535</v>
      </c>
      <c r="O48" s="42">
        <v>120</v>
      </c>
      <c r="P48" s="42"/>
      <c r="Q48" s="42"/>
      <c r="R48" s="42">
        <v>-3117</v>
      </c>
      <c r="S48" s="42">
        <v>1690</v>
      </c>
      <c r="T48" s="42"/>
      <c r="U48" s="42"/>
      <c r="V48" s="42"/>
      <c r="W48" s="42">
        <v>11000</v>
      </c>
      <c r="X48" s="42"/>
      <c r="Y48" s="42"/>
      <c r="Z48" s="42">
        <v>1600</v>
      </c>
      <c r="AA48" s="42"/>
      <c r="AB48" s="42"/>
      <c r="AC48" s="42"/>
      <c r="AD48" s="42">
        <v>1150</v>
      </c>
      <c r="AE48" s="42">
        <v>2092</v>
      </c>
      <c r="AF48" s="42"/>
      <c r="AG48" s="42"/>
      <c r="AH48" s="42"/>
      <c r="AI48" s="42"/>
      <c r="AJ48" s="42"/>
      <c r="AK48" s="42"/>
      <c r="AL48" s="42"/>
    </row>
    <row r="49" spans="1:38" x14ac:dyDescent="0.2">
      <c r="A49" s="51" t="s">
        <v>138</v>
      </c>
      <c r="B49" s="47" t="s">
        <v>143</v>
      </c>
      <c r="C49" s="41">
        <v>21</v>
      </c>
      <c r="D49" s="39">
        <f t="shared" si="62"/>
        <v>0</v>
      </c>
      <c r="E49" s="42"/>
      <c r="F49" s="42"/>
      <c r="G49" s="42"/>
      <c r="H49" s="42"/>
      <c r="I49" s="42"/>
      <c r="J49" s="42"/>
      <c r="K49" s="42"/>
      <c r="L49" s="42"/>
      <c r="M49" s="42"/>
      <c r="N49" s="42">
        <v>2107</v>
      </c>
      <c r="O49" s="42">
        <v>200</v>
      </c>
      <c r="P49" s="42"/>
      <c r="Q49" s="42"/>
      <c r="R49" s="42">
        <v>-2307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x14ac:dyDescent="0.2">
      <c r="A50" s="51" t="s">
        <v>138</v>
      </c>
      <c r="B50" s="40"/>
      <c r="C50" s="41">
        <v>23</v>
      </c>
      <c r="D50" s="39">
        <f t="shared" si="62"/>
        <v>0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>
        <v>2833</v>
      </c>
      <c r="X50" s="42"/>
      <c r="Y50" s="42"/>
      <c r="Z50" s="42">
        <v>-2569</v>
      </c>
      <c r="AA50" s="42">
        <v>236</v>
      </c>
      <c r="AB50" s="42"/>
      <c r="AC50" s="42"/>
      <c r="AD50" s="42"/>
      <c r="AE50" s="42">
        <v>-500</v>
      </c>
      <c r="AF50" s="42"/>
      <c r="AG50" s="42"/>
      <c r="AH50" s="42"/>
      <c r="AI50" s="42"/>
      <c r="AJ50" s="42"/>
      <c r="AK50" s="42"/>
      <c r="AL50" s="42"/>
    </row>
    <row r="51" spans="1:38" x14ac:dyDescent="0.2">
      <c r="A51" s="51" t="s">
        <v>139</v>
      </c>
      <c r="B51" s="40"/>
      <c r="C51" s="41">
        <v>21</v>
      </c>
      <c r="D51" s="39">
        <f t="shared" si="62"/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>
        <v>-2500</v>
      </c>
      <c r="O51" s="42"/>
      <c r="P51" s="42"/>
      <c r="Q51" s="42"/>
      <c r="R51" s="42">
        <v>-860</v>
      </c>
      <c r="S51" s="42">
        <v>560</v>
      </c>
      <c r="T51" s="42"/>
      <c r="U51" s="42"/>
      <c r="V51" s="42"/>
      <c r="W51" s="42"/>
      <c r="X51" s="42"/>
      <c r="Y51" s="42"/>
      <c r="Z51" s="42"/>
      <c r="AA51" s="42">
        <v>1800</v>
      </c>
      <c r="AB51" s="42"/>
      <c r="AC51" s="42"/>
      <c r="AD51" s="42">
        <v>200</v>
      </c>
      <c r="AE51" s="42"/>
      <c r="AF51" s="42">
        <v>800</v>
      </c>
      <c r="AG51" s="42"/>
      <c r="AH51" s="42"/>
      <c r="AI51" s="42"/>
      <c r="AJ51" s="42"/>
      <c r="AK51" s="42"/>
      <c r="AL51" s="42"/>
    </row>
    <row r="52" spans="1:38" x14ac:dyDescent="0.2">
      <c r="A52" s="51" t="s">
        <v>139</v>
      </c>
      <c r="B52" s="47" t="s">
        <v>143</v>
      </c>
      <c r="C52" s="41">
        <v>21</v>
      </c>
      <c r="D52" s="39">
        <f t="shared" si="62"/>
        <v>0</v>
      </c>
      <c r="E52" s="42"/>
      <c r="F52" s="42"/>
      <c r="G52" s="42"/>
      <c r="H52" s="42"/>
      <c r="I52" s="42"/>
      <c r="J52" s="42"/>
      <c r="K52" s="42"/>
      <c r="L52" s="42"/>
      <c r="M52" s="42"/>
      <c r="N52" s="42">
        <v>-6507</v>
      </c>
      <c r="O52" s="42"/>
      <c r="P52" s="42"/>
      <c r="Q52" s="42"/>
      <c r="R52" s="42">
        <v>-2238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>
        <v>8745</v>
      </c>
      <c r="AF52" s="42"/>
      <c r="AG52" s="42"/>
      <c r="AH52" s="42"/>
      <c r="AI52" s="42"/>
      <c r="AJ52" s="42"/>
      <c r="AK52" s="42"/>
      <c r="AL52" s="42"/>
    </row>
    <row r="53" spans="1:38" x14ac:dyDescent="0.2">
      <c r="A53" s="51" t="s">
        <v>140</v>
      </c>
      <c r="B53" s="40"/>
      <c r="C53" s="41">
        <v>21</v>
      </c>
      <c r="D53" s="39">
        <f t="shared" si="62"/>
        <v>0</v>
      </c>
      <c r="E53" s="42"/>
      <c r="F53" s="42"/>
      <c r="G53" s="42"/>
      <c r="H53" s="42"/>
      <c r="I53" s="42"/>
      <c r="J53" s="42"/>
      <c r="K53" s="42"/>
      <c r="L53" s="42"/>
      <c r="M53" s="42"/>
      <c r="N53" s="42">
        <v>945</v>
      </c>
      <c r="O53" s="42"/>
      <c r="P53" s="42"/>
      <c r="Q53" s="42"/>
      <c r="R53" s="42">
        <v>-945</v>
      </c>
      <c r="S53" s="42">
        <v>2275</v>
      </c>
      <c r="T53" s="42"/>
      <c r="U53" s="42">
        <v>37</v>
      </c>
      <c r="V53" s="42">
        <v>558</v>
      </c>
      <c r="W53" s="42">
        <v>-9370</v>
      </c>
      <c r="X53" s="42"/>
      <c r="Y53" s="42">
        <v>597</v>
      </c>
      <c r="Z53" s="42">
        <v>1060</v>
      </c>
      <c r="AA53" s="42">
        <v>473</v>
      </c>
      <c r="AB53" s="42"/>
      <c r="AC53" s="42"/>
      <c r="AD53" s="42">
        <v>800</v>
      </c>
      <c r="AE53" s="42"/>
      <c r="AF53" s="42">
        <v>3570</v>
      </c>
      <c r="AG53" s="42"/>
      <c r="AH53" s="42"/>
      <c r="AI53" s="42"/>
      <c r="AJ53" s="42"/>
      <c r="AK53" s="42"/>
      <c r="AL53" s="42"/>
    </row>
    <row r="54" spans="1:38" x14ac:dyDescent="0.2">
      <c r="A54" s="51" t="s">
        <v>140</v>
      </c>
      <c r="B54" s="47" t="s">
        <v>143</v>
      </c>
      <c r="C54" s="41">
        <v>21</v>
      </c>
      <c r="D54" s="39">
        <f t="shared" si="62"/>
        <v>0</v>
      </c>
      <c r="E54" s="42"/>
      <c r="F54" s="42"/>
      <c r="G54" s="42"/>
      <c r="H54" s="42"/>
      <c r="I54" s="42"/>
      <c r="J54" s="42"/>
      <c r="K54" s="42"/>
      <c r="L54" s="42"/>
      <c r="M54" s="42"/>
      <c r="N54" s="42">
        <v>9818</v>
      </c>
      <c r="O54" s="42">
        <v>1900</v>
      </c>
      <c r="P54" s="42"/>
      <c r="Q54" s="42"/>
      <c r="R54" s="42">
        <v>-2400</v>
      </c>
      <c r="S54" s="42"/>
      <c r="T54" s="42"/>
      <c r="U54" s="42"/>
      <c r="V54" s="42">
        <v>-7302</v>
      </c>
      <c r="W54" s="42"/>
      <c r="X54" s="42"/>
      <c r="Y54" s="42"/>
      <c r="Z54" s="42"/>
      <c r="AA54" s="42"/>
      <c r="AB54" s="42"/>
      <c r="AC54" s="42"/>
      <c r="AD54" s="42"/>
      <c r="AE54" s="42">
        <v>-2016</v>
      </c>
      <c r="AF54" s="42"/>
      <c r="AG54" s="42"/>
      <c r="AH54" s="42"/>
      <c r="AI54" s="42"/>
      <c r="AJ54" s="42"/>
      <c r="AK54" s="42"/>
      <c r="AL54" s="42"/>
    </row>
    <row r="55" spans="1:38" x14ac:dyDescent="0.2">
      <c r="A55" s="51" t="s">
        <v>140</v>
      </c>
      <c r="B55" s="40"/>
      <c r="C55" s="41">
        <v>23</v>
      </c>
      <c r="D55" s="39">
        <f t="shared" si="62"/>
        <v>0</v>
      </c>
      <c r="E55" s="42"/>
      <c r="F55" s="42"/>
      <c r="G55" s="42"/>
      <c r="H55" s="42"/>
      <c r="I55" s="42"/>
      <c r="J55" s="42"/>
      <c r="K55" s="42"/>
      <c r="L55" s="42"/>
      <c r="M55" s="42"/>
      <c r="N55" s="42">
        <v>2600</v>
      </c>
      <c r="O55" s="42">
        <v>-3020</v>
      </c>
      <c r="P55" s="42"/>
      <c r="Q55" s="42">
        <v>420</v>
      </c>
      <c r="R55" s="42"/>
      <c r="S55" s="42">
        <v>500</v>
      </c>
      <c r="T55" s="42"/>
      <c r="U55" s="42"/>
      <c r="V55" s="42"/>
      <c r="W55" s="42">
        <v>-5700</v>
      </c>
      <c r="X55" s="42"/>
      <c r="Y55" s="42"/>
      <c r="Z55" s="42"/>
      <c r="AA55" s="42">
        <v>-300</v>
      </c>
      <c r="AB55" s="42">
        <v>4210</v>
      </c>
      <c r="AC55" s="42">
        <v>400</v>
      </c>
      <c r="AD55" s="42"/>
      <c r="AE55" s="42">
        <v>200</v>
      </c>
      <c r="AF55" s="42">
        <v>690</v>
      </c>
      <c r="AG55" s="42"/>
      <c r="AH55" s="42"/>
      <c r="AI55" s="42"/>
      <c r="AJ55" s="42"/>
      <c r="AK55" s="42"/>
      <c r="AL55" s="42"/>
    </row>
    <row r="56" spans="1:38" x14ac:dyDescent="0.2">
      <c r="A56" s="51" t="s">
        <v>141</v>
      </c>
      <c r="B56" s="40"/>
      <c r="C56" s="41">
        <v>21</v>
      </c>
      <c r="D56" s="39">
        <f t="shared" si="62"/>
        <v>0</v>
      </c>
      <c r="E56" s="42"/>
      <c r="F56" s="42"/>
      <c r="G56" s="42"/>
      <c r="H56" s="42"/>
      <c r="I56" s="42"/>
      <c r="J56" s="42"/>
      <c r="K56" s="42"/>
      <c r="L56" s="42"/>
      <c r="M56" s="42"/>
      <c r="N56" s="42">
        <v>200</v>
      </c>
      <c r="O56" s="42"/>
      <c r="P56" s="42"/>
      <c r="Q56" s="42"/>
      <c r="R56" s="42">
        <v>69</v>
      </c>
      <c r="S56" s="42">
        <v>-1424</v>
      </c>
      <c r="T56" s="42"/>
      <c r="U56" s="42"/>
      <c r="V56" s="42"/>
      <c r="W56" s="42">
        <v>1560</v>
      </c>
      <c r="X56" s="42"/>
      <c r="Y56" s="42"/>
      <c r="Z56" s="42">
        <v>-17</v>
      </c>
      <c r="AA56" s="42"/>
      <c r="AB56" s="42"/>
      <c r="AC56" s="42"/>
      <c r="AD56" s="42">
        <v>191</v>
      </c>
      <c r="AE56" s="42"/>
      <c r="AF56" s="42">
        <v>-179</v>
      </c>
      <c r="AG56" s="42"/>
      <c r="AH56" s="42"/>
      <c r="AI56" s="42">
        <v>-400</v>
      </c>
      <c r="AJ56" s="42"/>
      <c r="AK56" s="42"/>
      <c r="AL56" s="42"/>
    </row>
    <row r="57" spans="1:38" x14ac:dyDescent="0.2">
      <c r="A57" s="78" t="s">
        <v>149</v>
      </c>
      <c r="B57" s="37" t="s">
        <v>25</v>
      </c>
      <c r="C57" s="38"/>
      <c r="D57" s="39">
        <f t="shared" si="62"/>
        <v>-1700</v>
      </c>
      <c r="E57" s="39">
        <f>SUM(E58:E87)</f>
        <v>0</v>
      </c>
      <c r="F57" s="39">
        <f t="shared" ref="F57:AL57" si="63">SUM(F58:F87)</f>
        <v>0</v>
      </c>
      <c r="G57" s="39">
        <f t="shared" si="63"/>
        <v>0</v>
      </c>
      <c r="H57" s="39">
        <f t="shared" si="63"/>
        <v>0</v>
      </c>
      <c r="I57" s="39">
        <f t="shared" si="63"/>
        <v>0</v>
      </c>
      <c r="J57" s="39">
        <f t="shared" si="63"/>
        <v>0</v>
      </c>
      <c r="K57" s="39">
        <f t="shared" si="63"/>
        <v>0</v>
      </c>
      <c r="L57" s="39">
        <f t="shared" si="63"/>
        <v>1243</v>
      </c>
      <c r="M57" s="39">
        <f t="shared" si="63"/>
        <v>0</v>
      </c>
      <c r="N57" s="39">
        <f t="shared" si="63"/>
        <v>-11090</v>
      </c>
      <c r="O57" s="39">
        <f t="shared" si="63"/>
        <v>9254</v>
      </c>
      <c r="P57" s="39">
        <f t="shared" si="63"/>
        <v>0</v>
      </c>
      <c r="Q57" s="39">
        <f t="shared" si="63"/>
        <v>827</v>
      </c>
      <c r="R57" s="39">
        <f t="shared" si="63"/>
        <v>867</v>
      </c>
      <c r="S57" s="39">
        <f t="shared" si="63"/>
        <v>-4039</v>
      </c>
      <c r="T57" s="39">
        <f t="shared" si="63"/>
        <v>0</v>
      </c>
      <c r="U57" s="39">
        <f t="shared" si="63"/>
        <v>1455</v>
      </c>
      <c r="V57" s="39">
        <f t="shared" si="63"/>
        <v>-12440</v>
      </c>
      <c r="W57" s="39">
        <f t="shared" si="63"/>
        <v>-4371</v>
      </c>
      <c r="X57" s="39">
        <f t="shared" si="63"/>
        <v>0</v>
      </c>
      <c r="Y57" s="39">
        <f t="shared" si="63"/>
        <v>988</v>
      </c>
      <c r="Z57" s="39">
        <f t="shared" si="63"/>
        <v>-646</v>
      </c>
      <c r="AA57" s="39">
        <f t="shared" si="63"/>
        <v>9332</v>
      </c>
      <c r="AB57" s="39">
        <f t="shared" si="63"/>
        <v>0</v>
      </c>
      <c r="AC57" s="39">
        <f t="shared" si="63"/>
        <v>-14500</v>
      </c>
      <c r="AD57" s="39">
        <f t="shared" si="63"/>
        <v>3176</v>
      </c>
      <c r="AE57" s="39">
        <f t="shared" si="63"/>
        <v>36157</v>
      </c>
      <c r="AF57" s="39">
        <f t="shared" si="63"/>
        <v>-17993</v>
      </c>
      <c r="AG57" s="39">
        <f t="shared" si="63"/>
        <v>0</v>
      </c>
      <c r="AH57" s="39">
        <f t="shared" si="63"/>
        <v>0</v>
      </c>
      <c r="AI57" s="39">
        <f t="shared" si="63"/>
        <v>80</v>
      </c>
      <c r="AJ57" s="39">
        <f t="shared" si="63"/>
        <v>0</v>
      </c>
      <c r="AK57" s="39">
        <f t="shared" si="63"/>
        <v>0</v>
      </c>
      <c r="AL57" s="39">
        <f t="shared" si="63"/>
        <v>0</v>
      </c>
    </row>
    <row r="58" spans="1:38" x14ac:dyDescent="0.2">
      <c r="A58" s="51" t="s">
        <v>152</v>
      </c>
      <c r="B58" s="40"/>
      <c r="C58" s="41">
        <v>21</v>
      </c>
      <c r="D58" s="39">
        <f t="shared" si="62"/>
        <v>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>
        <v>-100</v>
      </c>
      <c r="T58" s="42"/>
      <c r="U58" s="42">
        <v>210</v>
      </c>
      <c r="V58" s="42">
        <v>190</v>
      </c>
      <c r="W58" s="42">
        <v>-730</v>
      </c>
      <c r="X58" s="42"/>
      <c r="Y58" s="42"/>
      <c r="Z58" s="42">
        <v>-340</v>
      </c>
      <c r="AA58" s="42">
        <v>330</v>
      </c>
      <c r="AB58" s="42"/>
      <c r="AC58" s="42"/>
      <c r="AD58" s="42">
        <v>220</v>
      </c>
      <c r="AE58" s="42"/>
      <c r="AF58" s="42">
        <v>220</v>
      </c>
      <c r="AG58" s="42"/>
      <c r="AH58" s="42"/>
      <c r="AI58" s="42"/>
      <c r="AJ58" s="42"/>
      <c r="AK58" s="42"/>
      <c r="AL58" s="42"/>
    </row>
    <row r="59" spans="1:38" x14ac:dyDescent="0.2">
      <c r="A59" s="51" t="s">
        <v>152</v>
      </c>
      <c r="B59" s="47" t="s">
        <v>164</v>
      </c>
      <c r="C59" s="41">
        <v>21</v>
      </c>
      <c r="D59" s="39">
        <f t="shared" si="62"/>
        <v>0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>
        <v>-1562</v>
      </c>
      <c r="P59" s="42"/>
      <c r="Q59" s="42"/>
      <c r="R59" s="42">
        <v>-538</v>
      </c>
      <c r="S59" s="42">
        <v>700</v>
      </c>
      <c r="T59" s="42"/>
      <c r="U59" s="42">
        <v>300</v>
      </c>
      <c r="V59" s="42">
        <v>2000</v>
      </c>
      <c r="W59" s="42"/>
      <c r="X59" s="42"/>
      <c r="Y59" s="42"/>
      <c r="Z59" s="42"/>
      <c r="AA59" s="42"/>
      <c r="AB59" s="42"/>
      <c r="AC59" s="42"/>
      <c r="AD59" s="42"/>
      <c r="AE59" s="42">
        <v>9000</v>
      </c>
      <c r="AF59" s="42">
        <v>-9900</v>
      </c>
      <c r="AG59" s="42"/>
      <c r="AH59" s="42"/>
      <c r="AI59" s="42"/>
      <c r="AJ59" s="42"/>
      <c r="AK59" s="42"/>
      <c r="AL59" s="42"/>
    </row>
    <row r="60" spans="1:38" x14ac:dyDescent="0.2">
      <c r="A60" s="51" t="s">
        <v>152</v>
      </c>
      <c r="B60" s="40"/>
      <c r="C60" s="41">
        <v>23</v>
      </c>
      <c r="D60" s="39">
        <f t="shared" si="62"/>
        <v>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>
        <v>250</v>
      </c>
      <c r="R60" s="42">
        <v>170</v>
      </c>
      <c r="S60" s="42">
        <v>-515</v>
      </c>
      <c r="T60" s="42"/>
      <c r="U60" s="42"/>
      <c r="V60" s="42">
        <v>-525</v>
      </c>
      <c r="W60" s="42">
        <v>-501</v>
      </c>
      <c r="X60" s="42"/>
      <c r="Y60" s="42"/>
      <c r="Z60" s="42">
        <v>-600</v>
      </c>
      <c r="AA60" s="42">
        <v>2321</v>
      </c>
      <c r="AB60" s="42"/>
      <c r="AC60" s="42"/>
      <c r="AD60" s="42">
        <v>-350</v>
      </c>
      <c r="AE60" s="42">
        <v>50</v>
      </c>
      <c r="AF60" s="42">
        <v>-300</v>
      </c>
      <c r="AG60" s="42"/>
      <c r="AH60" s="42"/>
      <c r="AI60" s="42"/>
      <c r="AJ60" s="42"/>
      <c r="AK60" s="42"/>
      <c r="AL60" s="42"/>
    </row>
    <row r="61" spans="1:38" x14ac:dyDescent="0.2">
      <c r="A61" s="51" t="s">
        <v>153</v>
      </c>
      <c r="B61" s="40"/>
      <c r="C61" s="41">
        <v>21</v>
      </c>
      <c r="D61" s="39">
        <f t="shared" si="62"/>
        <v>0</v>
      </c>
      <c r="E61" s="42"/>
      <c r="F61" s="42"/>
      <c r="G61" s="42"/>
      <c r="H61" s="42"/>
      <c r="I61" s="42"/>
      <c r="J61" s="42"/>
      <c r="K61" s="42"/>
      <c r="L61" s="42"/>
      <c r="M61" s="42"/>
      <c r="N61" s="42">
        <v>-2420</v>
      </c>
      <c r="O61" s="42">
        <v>1000</v>
      </c>
      <c r="P61" s="42"/>
      <c r="Q61" s="42">
        <v>421</v>
      </c>
      <c r="R61" s="42">
        <v>-201</v>
      </c>
      <c r="S61" s="42">
        <v>-965</v>
      </c>
      <c r="T61" s="42"/>
      <c r="U61" s="42">
        <v>765</v>
      </c>
      <c r="V61" s="42">
        <v>-639</v>
      </c>
      <c r="W61" s="42">
        <v>-3060</v>
      </c>
      <c r="X61" s="42"/>
      <c r="Y61" s="42"/>
      <c r="Z61" s="42"/>
      <c r="AA61" s="42">
        <v>1700</v>
      </c>
      <c r="AB61" s="42"/>
      <c r="AC61" s="42"/>
      <c r="AD61" s="42">
        <v>-180</v>
      </c>
      <c r="AE61" s="42">
        <v>2879</v>
      </c>
      <c r="AF61" s="42">
        <v>700</v>
      </c>
      <c r="AG61" s="42"/>
      <c r="AH61" s="42"/>
      <c r="AI61" s="42"/>
      <c r="AJ61" s="42"/>
      <c r="AK61" s="42"/>
      <c r="AL61" s="42"/>
    </row>
    <row r="62" spans="1:38" x14ac:dyDescent="0.2">
      <c r="A62" s="51" t="s">
        <v>153</v>
      </c>
      <c r="B62" s="47" t="s">
        <v>143</v>
      </c>
      <c r="C62" s="41">
        <v>21</v>
      </c>
      <c r="D62" s="39">
        <f t="shared" si="62"/>
        <v>0</v>
      </c>
      <c r="E62" s="42"/>
      <c r="F62" s="42"/>
      <c r="G62" s="42"/>
      <c r="H62" s="42"/>
      <c r="I62" s="42"/>
      <c r="J62" s="42"/>
      <c r="K62" s="42"/>
      <c r="L62" s="42"/>
      <c r="M62" s="42"/>
      <c r="N62" s="42">
        <v>-1050</v>
      </c>
      <c r="O62" s="42"/>
      <c r="P62" s="42"/>
      <c r="Q62" s="42"/>
      <c r="R62" s="42">
        <v>-362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>
        <v>1412</v>
      </c>
      <c r="AF62" s="42"/>
      <c r="AG62" s="42"/>
      <c r="AH62" s="42"/>
      <c r="AI62" s="42"/>
      <c r="AJ62" s="42"/>
      <c r="AK62" s="42"/>
      <c r="AL62" s="42"/>
    </row>
    <row r="63" spans="1:38" x14ac:dyDescent="0.2">
      <c r="A63" s="51" t="s">
        <v>153</v>
      </c>
      <c r="B63" s="40"/>
      <c r="C63" s="41">
        <v>23</v>
      </c>
      <c r="D63" s="39">
        <f t="shared" si="62"/>
        <v>0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>
        <v>350</v>
      </c>
      <c r="T63" s="42"/>
      <c r="U63" s="42"/>
      <c r="V63" s="42"/>
      <c r="W63" s="42">
        <v>-650</v>
      </c>
      <c r="X63" s="42"/>
      <c r="Y63" s="42"/>
      <c r="Z63" s="42"/>
      <c r="AA63" s="42"/>
      <c r="AB63" s="42"/>
      <c r="AC63" s="42"/>
      <c r="AD63" s="42"/>
      <c r="AE63" s="42"/>
      <c r="AF63" s="42">
        <v>300</v>
      </c>
      <c r="AG63" s="42"/>
      <c r="AH63" s="42"/>
      <c r="AI63" s="42"/>
      <c r="AJ63" s="42"/>
      <c r="AK63" s="42"/>
      <c r="AL63" s="42"/>
    </row>
    <row r="64" spans="1:38" x14ac:dyDescent="0.2">
      <c r="A64" s="51" t="s">
        <v>154</v>
      </c>
      <c r="B64" s="40"/>
      <c r="C64" s="41">
        <v>21</v>
      </c>
      <c r="D64" s="39">
        <f t="shared" si="62"/>
        <v>4320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>
        <v>1976</v>
      </c>
      <c r="T64" s="42"/>
      <c r="U64" s="42"/>
      <c r="V64" s="42">
        <v>100</v>
      </c>
      <c r="W64" s="42">
        <v>-5500</v>
      </c>
      <c r="X64" s="42"/>
      <c r="Y64" s="42"/>
      <c r="Z64" s="42">
        <v>219</v>
      </c>
      <c r="AA64" s="42">
        <v>5525</v>
      </c>
      <c r="AB64" s="42"/>
      <c r="AC64" s="42"/>
      <c r="AD64" s="42"/>
      <c r="AE64" s="42"/>
      <c r="AF64" s="42">
        <v>2000</v>
      </c>
      <c r="AG64" s="42"/>
      <c r="AH64" s="42"/>
      <c r="AI64" s="42"/>
      <c r="AJ64" s="42"/>
      <c r="AK64" s="42"/>
      <c r="AL64" s="42"/>
    </row>
    <row r="65" spans="1:38" x14ac:dyDescent="0.2">
      <c r="A65" s="51" t="s">
        <v>154</v>
      </c>
      <c r="B65" s="47" t="s">
        <v>143</v>
      </c>
      <c r="C65" s="41">
        <v>21</v>
      </c>
      <c r="D65" s="39">
        <f t="shared" si="62"/>
        <v>1954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>
        <v>1954</v>
      </c>
      <c r="AF65" s="42"/>
      <c r="AG65" s="42"/>
      <c r="AH65" s="42"/>
      <c r="AI65" s="42"/>
      <c r="AJ65" s="42"/>
      <c r="AK65" s="42"/>
      <c r="AL65" s="42"/>
    </row>
    <row r="66" spans="1:38" x14ac:dyDescent="0.2">
      <c r="A66" s="51" t="s">
        <v>150</v>
      </c>
      <c r="B66" s="40"/>
      <c r="C66" s="41">
        <v>21</v>
      </c>
      <c r="D66" s="39">
        <f t="shared" si="62"/>
        <v>-1500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>
        <v>407</v>
      </c>
      <c r="P66" s="42"/>
      <c r="Q66" s="42">
        <v>40</v>
      </c>
      <c r="R66" s="42">
        <v>168</v>
      </c>
      <c r="S66" s="42">
        <v>-1700</v>
      </c>
      <c r="T66" s="42"/>
      <c r="U66" s="42"/>
      <c r="V66" s="42"/>
      <c r="W66" s="42">
        <v>-2900</v>
      </c>
      <c r="X66" s="42"/>
      <c r="Y66" s="42">
        <v>260</v>
      </c>
      <c r="Z66" s="42"/>
      <c r="AA66" s="42">
        <v>900</v>
      </c>
      <c r="AB66" s="42"/>
      <c r="AC66" s="42"/>
      <c r="AD66" s="42">
        <v>500</v>
      </c>
      <c r="AE66" s="42"/>
      <c r="AF66" s="42">
        <v>825</v>
      </c>
      <c r="AG66" s="42"/>
      <c r="AH66" s="42"/>
      <c r="AI66" s="42"/>
      <c r="AJ66" s="42"/>
      <c r="AK66" s="42"/>
      <c r="AL66" s="42"/>
    </row>
    <row r="67" spans="1:38" x14ac:dyDescent="0.2">
      <c r="A67" s="51" t="s">
        <v>150</v>
      </c>
      <c r="B67" s="47" t="s">
        <v>143</v>
      </c>
      <c r="C67" s="41">
        <v>21</v>
      </c>
      <c r="D67" s="39">
        <f t="shared" si="62"/>
        <v>0</v>
      </c>
      <c r="E67" s="42"/>
      <c r="F67" s="42"/>
      <c r="G67" s="42"/>
      <c r="H67" s="42"/>
      <c r="I67" s="42"/>
      <c r="J67" s="42"/>
      <c r="K67" s="42"/>
      <c r="L67" s="42"/>
      <c r="M67" s="42"/>
      <c r="N67" s="42">
        <v>-4670</v>
      </c>
      <c r="O67" s="42">
        <v>4670</v>
      </c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x14ac:dyDescent="0.2">
      <c r="A68" s="51" t="s">
        <v>155</v>
      </c>
      <c r="B68" s="40"/>
      <c r="C68" s="41">
        <v>21</v>
      </c>
      <c r="D68" s="39">
        <f t="shared" si="62"/>
        <v>0</v>
      </c>
      <c r="E68" s="42"/>
      <c r="F68" s="42"/>
      <c r="G68" s="42"/>
      <c r="H68" s="42"/>
      <c r="I68" s="42"/>
      <c r="J68" s="42"/>
      <c r="K68" s="42"/>
      <c r="L68" s="42"/>
      <c r="M68" s="42"/>
      <c r="N68" s="42">
        <v>-600</v>
      </c>
      <c r="O68" s="42">
        <v>600</v>
      </c>
      <c r="P68" s="42"/>
      <c r="Q68" s="42"/>
      <c r="R68" s="42"/>
      <c r="S68" s="42"/>
      <c r="T68" s="42"/>
      <c r="U68" s="42">
        <v>-150</v>
      </c>
      <c r="V68" s="42"/>
      <c r="W68" s="42">
        <v>-308</v>
      </c>
      <c r="X68" s="42"/>
      <c r="Y68" s="42"/>
      <c r="Z68" s="42">
        <v>756</v>
      </c>
      <c r="AA68" s="42">
        <v>-298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</row>
    <row r="69" spans="1:38" x14ac:dyDescent="0.2">
      <c r="A69" s="51" t="s">
        <v>156</v>
      </c>
      <c r="B69" s="40"/>
      <c r="C69" s="41">
        <v>21</v>
      </c>
      <c r="D69" s="39">
        <f t="shared" si="62"/>
        <v>0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>
        <v>-240</v>
      </c>
      <c r="T69" s="42"/>
      <c r="U69" s="42">
        <v>-200</v>
      </c>
      <c r="V69" s="42">
        <v>-530</v>
      </c>
      <c r="W69" s="42">
        <v>1237</v>
      </c>
      <c r="X69" s="42"/>
      <c r="Y69" s="42">
        <v>-767</v>
      </c>
      <c r="Z69" s="42"/>
      <c r="AA69" s="42"/>
      <c r="AB69" s="42"/>
      <c r="AC69" s="42"/>
      <c r="AD69" s="42">
        <v>500</v>
      </c>
      <c r="AE69" s="42"/>
      <c r="AF69" s="42"/>
      <c r="AG69" s="42"/>
      <c r="AH69" s="42"/>
      <c r="AI69" s="42"/>
      <c r="AJ69" s="42"/>
      <c r="AK69" s="42"/>
      <c r="AL69" s="42"/>
    </row>
    <row r="70" spans="1:38" x14ac:dyDescent="0.2">
      <c r="A70" s="51" t="s">
        <v>156</v>
      </c>
      <c r="B70" s="47" t="s">
        <v>143</v>
      </c>
      <c r="C70" s="41">
        <v>21</v>
      </c>
      <c r="D70" s="39">
        <f t="shared" si="62"/>
        <v>9800</v>
      </c>
      <c r="E70" s="42"/>
      <c r="F70" s="42"/>
      <c r="G70" s="42"/>
      <c r="H70" s="42"/>
      <c r="I70" s="42"/>
      <c r="J70" s="42"/>
      <c r="K70" s="42"/>
      <c r="L70" s="42"/>
      <c r="M70" s="42"/>
      <c r="N70" s="42">
        <v>9200</v>
      </c>
      <c r="O70" s="42"/>
      <c r="P70" s="42"/>
      <c r="Q70" s="42"/>
      <c r="R70" s="42">
        <v>4100</v>
      </c>
      <c r="S70" s="42"/>
      <c r="T70" s="42"/>
      <c r="U70" s="42"/>
      <c r="V70" s="42">
        <v>-5000</v>
      </c>
      <c r="W70" s="42"/>
      <c r="X70" s="42"/>
      <c r="Y70" s="42"/>
      <c r="Z70" s="42"/>
      <c r="AA70" s="42"/>
      <c r="AB70" s="42"/>
      <c r="AC70" s="42"/>
      <c r="AD70" s="42"/>
      <c r="AE70" s="42">
        <v>1500</v>
      </c>
      <c r="AF70" s="42"/>
      <c r="AG70" s="42"/>
      <c r="AH70" s="42"/>
      <c r="AI70" s="42"/>
      <c r="AJ70" s="42"/>
      <c r="AK70" s="42"/>
      <c r="AL70" s="42"/>
    </row>
    <row r="71" spans="1:38" x14ac:dyDescent="0.2">
      <c r="A71" s="51" t="s">
        <v>157</v>
      </c>
      <c r="B71" s="40"/>
      <c r="C71" s="41">
        <v>21</v>
      </c>
      <c r="D71" s="39">
        <f t="shared" si="62"/>
        <v>0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>
        <v>-875</v>
      </c>
      <c r="T71" s="42"/>
      <c r="U71" s="42"/>
      <c r="V71" s="42">
        <v>-480</v>
      </c>
      <c r="W71" s="42"/>
      <c r="X71" s="42"/>
      <c r="Y71" s="42">
        <v>1024</v>
      </c>
      <c r="Z71" s="42">
        <v>-1529</v>
      </c>
      <c r="AA71" s="42">
        <v>-2500</v>
      </c>
      <c r="AB71" s="42"/>
      <c r="AC71" s="42"/>
      <c r="AD71" s="42">
        <v>1550</v>
      </c>
      <c r="AE71" s="42">
        <v>-990</v>
      </c>
      <c r="AF71" s="42">
        <v>3800</v>
      </c>
      <c r="AG71" s="42"/>
      <c r="AH71" s="42"/>
      <c r="AI71" s="42"/>
      <c r="AJ71" s="42"/>
      <c r="AK71" s="42"/>
      <c r="AL71" s="42"/>
    </row>
    <row r="72" spans="1:38" x14ac:dyDescent="0.2">
      <c r="A72" s="51" t="s">
        <v>157</v>
      </c>
      <c r="B72" s="47" t="s">
        <v>143</v>
      </c>
      <c r="C72" s="41">
        <v>21</v>
      </c>
      <c r="D72" s="39">
        <f t="shared" si="62"/>
        <v>0</v>
      </c>
      <c r="E72" s="42"/>
      <c r="F72" s="42"/>
      <c r="G72" s="42"/>
      <c r="H72" s="42"/>
      <c r="I72" s="42"/>
      <c r="J72" s="42"/>
      <c r="K72" s="42"/>
      <c r="L72" s="42"/>
      <c r="M72" s="42"/>
      <c r="N72" s="42">
        <v>-2200</v>
      </c>
      <c r="O72" s="42">
        <v>2200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</row>
    <row r="73" spans="1:38" x14ac:dyDescent="0.2">
      <c r="A73" s="51" t="s">
        <v>158</v>
      </c>
      <c r="B73" s="40"/>
      <c r="C73" s="41">
        <v>21</v>
      </c>
      <c r="D73" s="39">
        <f t="shared" si="62"/>
        <v>0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>
        <v>-3105</v>
      </c>
      <c r="T73" s="42"/>
      <c r="U73" s="42">
        <v>-360</v>
      </c>
      <c r="V73" s="42">
        <v>-1175</v>
      </c>
      <c r="W73" s="42"/>
      <c r="X73" s="42"/>
      <c r="Y73" s="42"/>
      <c r="Z73" s="42"/>
      <c r="AA73" s="42"/>
      <c r="AB73" s="42"/>
      <c r="AC73" s="42"/>
      <c r="AD73" s="42">
        <v>240</v>
      </c>
      <c r="AE73" s="42">
        <v>4400</v>
      </c>
      <c r="AF73" s="42"/>
      <c r="AG73" s="42"/>
      <c r="AH73" s="42"/>
      <c r="AI73" s="42"/>
      <c r="AJ73" s="42"/>
      <c r="AK73" s="42"/>
      <c r="AL73" s="42"/>
    </row>
    <row r="74" spans="1:38" x14ac:dyDescent="0.2">
      <c r="A74" s="51" t="s">
        <v>159</v>
      </c>
      <c r="B74" s="40"/>
      <c r="C74" s="41">
        <v>21</v>
      </c>
      <c r="D74" s="39">
        <f t="shared" si="62"/>
        <v>0</v>
      </c>
      <c r="E74" s="42"/>
      <c r="F74" s="42"/>
      <c r="G74" s="42"/>
      <c r="H74" s="42"/>
      <c r="I74" s="42"/>
      <c r="J74" s="42"/>
      <c r="K74" s="42"/>
      <c r="L74" s="42"/>
      <c r="M74" s="42"/>
      <c r="N74" s="42">
        <v>-316</v>
      </c>
      <c r="O74" s="42">
        <v>316</v>
      </c>
      <c r="P74" s="42"/>
      <c r="Q74" s="42"/>
      <c r="R74" s="42"/>
      <c r="S74" s="42"/>
      <c r="T74" s="42"/>
      <c r="U74" s="42"/>
      <c r="V74" s="42">
        <v>-2000</v>
      </c>
      <c r="W74" s="42">
        <v>2000</v>
      </c>
      <c r="X74" s="42"/>
      <c r="Y74" s="42"/>
      <c r="Z74" s="42"/>
      <c r="AA74" s="42"/>
      <c r="AB74" s="42"/>
      <c r="AC74" s="42"/>
      <c r="AD74" s="42"/>
      <c r="AE74" s="42"/>
      <c r="AF74" s="42">
        <v>-10</v>
      </c>
      <c r="AG74" s="42"/>
      <c r="AH74" s="42"/>
      <c r="AI74" s="42">
        <v>10</v>
      </c>
      <c r="AJ74" s="42"/>
      <c r="AK74" s="42"/>
      <c r="AL74" s="42"/>
    </row>
    <row r="75" spans="1:38" x14ac:dyDescent="0.2">
      <c r="A75" s="51" t="s">
        <v>159</v>
      </c>
      <c r="B75" s="47" t="s">
        <v>143</v>
      </c>
      <c r="C75" s="41">
        <v>21</v>
      </c>
      <c r="D75" s="39">
        <f t="shared" si="62"/>
        <v>3077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>
        <v>3077</v>
      </c>
      <c r="AF75" s="42"/>
      <c r="AG75" s="42"/>
      <c r="AH75" s="42"/>
      <c r="AI75" s="42"/>
      <c r="AJ75" s="42"/>
      <c r="AK75" s="42"/>
      <c r="AL75" s="42"/>
    </row>
    <row r="76" spans="1:38" x14ac:dyDescent="0.2">
      <c r="A76" s="51" t="s">
        <v>159</v>
      </c>
      <c r="B76" s="40"/>
      <c r="C76" s="41">
        <v>23</v>
      </c>
      <c r="D76" s="39">
        <f t="shared" si="62"/>
        <v>0</v>
      </c>
      <c r="E76" s="42"/>
      <c r="F76" s="42"/>
      <c r="G76" s="42"/>
      <c r="H76" s="42"/>
      <c r="I76" s="42"/>
      <c r="J76" s="42"/>
      <c r="K76" s="42"/>
      <c r="L76" s="42"/>
      <c r="M76" s="42"/>
      <c r="N76" s="42">
        <v>-408</v>
      </c>
      <c r="O76" s="42"/>
      <c r="P76" s="42"/>
      <c r="Q76" s="42"/>
      <c r="R76" s="42">
        <v>-140</v>
      </c>
      <c r="S76" s="42">
        <v>700</v>
      </c>
      <c r="T76" s="42"/>
      <c r="U76" s="42"/>
      <c r="V76" s="42"/>
      <c r="W76" s="42">
        <v>800</v>
      </c>
      <c r="X76" s="42"/>
      <c r="Y76" s="42"/>
      <c r="Z76" s="42">
        <v>100</v>
      </c>
      <c r="AA76" s="42">
        <v>-1670</v>
      </c>
      <c r="AB76" s="42"/>
      <c r="AC76" s="42"/>
      <c r="AD76" s="42">
        <v>50</v>
      </c>
      <c r="AE76" s="42">
        <v>548</v>
      </c>
      <c r="AF76" s="42">
        <v>-50</v>
      </c>
      <c r="AG76" s="42"/>
      <c r="AH76" s="42"/>
      <c r="AI76" s="42">
        <v>70</v>
      </c>
      <c r="AJ76" s="42"/>
      <c r="AK76" s="42"/>
      <c r="AL76" s="42"/>
    </row>
    <row r="77" spans="1:38" x14ac:dyDescent="0.2">
      <c r="A77" s="51" t="s">
        <v>151</v>
      </c>
      <c r="B77" s="40"/>
      <c r="C77" s="41">
        <v>21</v>
      </c>
      <c r="D77" s="39">
        <f t="shared" si="62"/>
        <v>0</v>
      </c>
      <c r="E77" s="42"/>
      <c r="F77" s="42"/>
      <c r="G77" s="42"/>
      <c r="H77" s="42"/>
      <c r="I77" s="42"/>
      <c r="J77" s="42"/>
      <c r="K77" s="42"/>
      <c r="L77" s="42"/>
      <c r="M77" s="42"/>
      <c r="N77" s="42">
        <v>-1090</v>
      </c>
      <c r="O77" s="42">
        <v>340</v>
      </c>
      <c r="P77" s="42"/>
      <c r="Q77" s="42"/>
      <c r="R77" s="42">
        <v>-259</v>
      </c>
      <c r="S77" s="42">
        <v>-175</v>
      </c>
      <c r="T77" s="42"/>
      <c r="U77" s="42"/>
      <c r="V77" s="42"/>
      <c r="W77" s="42">
        <v>1009</v>
      </c>
      <c r="X77" s="42"/>
      <c r="Y77" s="42">
        <v>70</v>
      </c>
      <c r="Z77" s="42"/>
      <c r="AA77" s="42">
        <v>-120</v>
      </c>
      <c r="AB77" s="42"/>
      <c r="AC77" s="42"/>
      <c r="AD77" s="42">
        <v>300</v>
      </c>
      <c r="AE77" s="42"/>
      <c r="AF77" s="42">
        <v>-75</v>
      </c>
      <c r="AG77" s="42"/>
      <c r="AH77" s="42"/>
      <c r="AI77" s="42"/>
      <c r="AJ77" s="42"/>
      <c r="AK77" s="42"/>
      <c r="AL77" s="42"/>
    </row>
    <row r="78" spans="1:38" x14ac:dyDescent="0.2">
      <c r="A78" s="51" t="s">
        <v>151</v>
      </c>
      <c r="B78" s="47" t="s">
        <v>143</v>
      </c>
      <c r="C78" s="41">
        <v>21</v>
      </c>
      <c r="D78" s="39">
        <f t="shared" si="62"/>
        <v>0</v>
      </c>
      <c r="E78" s="42"/>
      <c r="F78" s="42"/>
      <c r="G78" s="42"/>
      <c r="H78" s="42"/>
      <c r="I78" s="42"/>
      <c r="J78" s="42"/>
      <c r="K78" s="42"/>
      <c r="L78" s="42"/>
      <c r="M78" s="42"/>
      <c r="N78" s="42">
        <v>-330</v>
      </c>
      <c r="O78" s="42">
        <v>330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</row>
    <row r="79" spans="1:38" x14ac:dyDescent="0.2">
      <c r="A79" s="51" t="s">
        <v>160</v>
      </c>
      <c r="B79" s="40"/>
      <c r="C79" s="41">
        <v>21</v>
      </c>
      <c r="D79" s="39">
        <f t="shared" si="62"/>
        <v>0</v>
      </c>
      <c r="E79" s="42"/>
      <c r="F79" s="42"/>
      <c r="G79" s="42"/>
      <c r="H79" s="42"/>
      <c r="I79" s="42"/>
      <c r="J79" s="42"/>
      <c r="K79" s="42"/>
      <c r="L79" s="42"/>
      <c r="M79" s="42"/>
      <c r="N79" s="42">
        <v>-2326</v>
      </c>
      <c r="O79" s="42"/>
      <c r="P79" s="42"/>
      <c r="Q79" s="42"/>
      <c r="R79" s="42">
        <v>-801</v>
      </c>
      <c r="S79" s="42">
        <v>-1337</v>
      </c>
      <c r="T79" s="42"/>
      <c r="U79" s="42">
        <v>744</v>
      </c>
      <c r="V79" s="42">
        <v>100</v>
      </c>
      <c r="W79" s="42">
        <v>1300</v>
      </c>
      <c r="X79" s="42"/>
      <c r="Y79" s="42"/>
      <c r="Z79" s="42">
        <v>-150</v>
      </c>
      <c r="AA79" s="42">
        <v>1600</v>
      </c>
      <c r="AB79" s="42"/>
      <c r="AC79" s="42"/>
      <c r="AD79" s="42">
        <v>270</v>
      </c>
      <c r="AE79" s="42"/>
      <c r="AF79" s="42">
        <v>600</v>
      </c>
      <c r="AG79" s="42"/>
      <c r="AH79" s="42"/>
      <c r="AI79" s="42"/>
      <c r="AJ79" s="42"/>
      <c r="AK79" s="42"/>
      <c r="AL79" s="42"/>
    </row>
    <row r="80" spans="1:38" x14ac:dyDescent="0.2">
      <c r="A80" s="51" t="s">
        <v>160</v>
      </c>
      <c r="B80" s="47" t="s">
        <v>143</v>
      </c>
      <c r="C80" s="41">
        <v>21</v>
      </c>
      <c r="D80" s="39">
        <f t="shared" ref="D80:D104" si="64">SUM(E80:AL80)</f>
        <v>6255</v>
      </c>
      <c r="E80" s="42"/>
      <c r="F80" s="42"/>
      <c r="G80" s="42"/>
      <c r="H80" s="42"/>
      <c r="I80" s="42"/>
      <c r="J80" s="42"/>
      <c r="K80" s="42"/>
      <c r="L80" s="42"/>
      <c r="M80" s="42"/>
      <c r="N80" s="42">
        <v>3214</v>
      </c>
      <c r="O80" s="42"/>
      <c r="P80" s="42"/>
      <c r="Q80" s="42"/>
      <c r="R80" s="42">
        <v>1106</v>
      </c>
      <c r="S80" s="42"/>
      <c r="T80" s="42"/>
      <c r="U80" s="42"/>
      <c r="V80" s="42">
        <v>-4320</v>
      </c>
      <c r="W80" s="42"/>
      <c r="X80" s="42"/>
      <c r="Y80" s="42"/>
      <c r="Z80" s="42"/>
      <c r="AA80" s="42"/>
      <c r="AB80" s="42"/>
      <c r="AC80" s="42"/>
      <c r="AD80" s="42"/>
      <c r="AE80" s="42">
        <v>6255</v>
      </c>
      <c r="AF80" s="42"/>
      <c r="AG80" s="42"/>
      <c r="AH80" s="42"/>
      <c r="AI80" s="42"/>
      <c r="AJ80" s="42"/>
      <c r="AK80" s="42"/>
      <c r="AL80" s="42"/>
    </row>
    <row r="81" spans="1:38" x14ac:dyDescent="0.2">
      <c r="A81" s="51" t="s">
        <v>161</v>
      </c>
      <c r="B81" s="40"/>
      <c r="C81" s="41">
        <v>21</v>
      </c>
      <c r="D81" s="39">
        <f t="shared" si="64"/>
        <v>0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>
        <v>500</v>
      </c>
      <c r="T81" s="42"/>
      <c r="U81" s="42"/>
      <c r="V81" s="42"/>
      <c r="W81" s="42">
        <v>90</v>
      </c>
      <c r="X81" s="42"/>
      <c r="Y81" s="42">
        <v>-460</v>
      </c>
      <c r="Z81" s="42"/>
      <c r="AA81" s="42">
        <v>-986</v>
      </c>
      <c r="AB81" s="42"/>
      <c r="AC81" s="42"/>
      <c r="AD81" s="42">
        <v>100</v>
      </c>
      <c r="AE81" s="42">
        <v>183</v>
      </c>
      <c r="AF81" s="42">
        <v>573</v>
      </c>
      <c r="AG81" s="42"/>
      <c r="AH81" s="42"/>
      <c r="AI81" s="42"/>
      <c r="AJ81" s="42"/>
      <c r="AK81" s="42"/>
      <c r="AL81" s="42"/>
    </row>
    <row r="82" spans="1:38" x14ac:dyDescent="0.2">
      <c r="A82" s="51" t="s">
        <v>161</v>
      </c>
      <c r="B82" s="40"/>
      <c r="C82" s="41">
        <v>23</v>
      </c>
      <c r="D82" s="39">
        <f t="shared" si="64"/>
        <v>0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>
        <v>13500</v>
      </c>
      <c r="X82" s="42"/>
      <c r="Y82" s="42"/>
      <c r="Z82" s="42"/>
      <c r="AA82" s="42"/>
      <c r="AB82" s="42"/>
      <c r="AC82" s="42">
        <v>-14500</v>
      </c>
      <c r="AD82" s="42"/>
      <c r="AE82" s="42"/>
      <c r="AF82" s="42">
        <v>1000</v>
      </c>
      <c r="AG82" s="42"/>
      <c r="AH82" s="42"/>
      <c r="AI82" s="42"/>
      <c r="AJ82" s="42"/>
      <c r="AK82" s="42"/>
      <c r="AL82" s="42"/>
    </row>
    <row r="83" spans="1:38" x14ac:dyDescent="0.2">
      <c r="A83" s="51" t="s">
        <v>162</v>
      </c>
      <c r="B83" s="40"/>
      <c r="C83" s="41">
        <v>21</v>
      </c>
      <c r="D83" s="39">
        <f t="shared" si="64"/>
        <v>0</v>
      </c>
      <c r="E83" s="42"/>
      <c r="F83" s="42"/>
      <c r="G83" s="42"/>
      <c r="H83" s="42"/>
      <c r="I83" s="42"/>
      <c r="J83" s="42"/>
      <c r="K83" s="42"/>
      <c r="L83" s="42"/>
      <c r="M83" s="42"/>
      <c r="N83" s="42">
        <v>4824</v>
      </c>
      <c r="O83" s="42"/>
      <c r="P83" s="42"/>
      <c r="Q83" s="42"/>
      <c r="R83" s="42">
        <v>1660</v>
      </c>
      <c r="S83" s="42">
        <v>361</v>
      </c>
      <c r="T83" s="42"/>
      <c r="U83" s="42"/>
      <c r="V83" s="42"/>
      <c r="W83" s="42">
        <v>-5862</v>
      </c>
      <c r="X83" s="42"/>
      <c r="Y83" s="42"/>
      <c r="Z83" s="42">
        <v>-983</v>
      </c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</row>
    <row r="84" spans="1:38" x14ac:dyDescent="0.2">
      <c r="A84" s="51" t="s">
        <v>162</v>
      </c>
      <c r="B84" s="47" t="s">
        <v>164</v>
      </c>
      <c r="C84" s="41">
        <v>21</v>
      </c>
      <c r="D84" s="39">
        <f t="shared" si="64"/>
        <v>0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>
        <v>6529</v>
      </c>
      <c r="AF84" s="42">
        <v>-6529</v>
      </c>
      <c r="AG84" s="42"/>
      <c r="AH84" s="42"/>
      <c r="AI84" s="42"/>
      <c r="AJ84" s="42"/>
      <c r="AK84" s="42"/>
      <c r="AL84" s="42"/>
    </row>
    <row r="85" spans="1:38" x14ac:dyDescent="0.2">
      <c r="A85" s="51" t="s">
        <v>163</v>
      </c>
      <c r="B85" s="40"/>
      <c r="C85" s="41">
        <v>21</v>
      </c>
      <c r="D85" s="39">
        <f t="shared" si="64"/>
        <v>0</v>
      </c>
      <c r="E85" s="42"/>
      <c r="F85" s="42"/>
      <c r="G85" s="42"/>
      <c r="H85" s="42"/>
      <c r="I85" s="42"/>
      <c r="J85" s="42"/>
      <c r="K85" s="42"/>
      <c r="L85" s="42"/>
      <c r="M85" s="42"/>
      <c r="N85" s="42">
        <v>-5818</v>
      </c>
      <c r="O85" s="42">
        <v>953</v>
      </c>
      <c r="P85" s="42"/>
      <c r="Q85" s="42">
        <v>116</v>
      </c>
      <c r="R85" s="42">
        <v>-1593</v>
      </c>
      <c r="S85" s="42">
        <v>386</v>
      </c>
      <c r="T85" s="42"/>
      <c r="U85" s="42">
        <v>146</v>
      </c>
      <c r="V85" s="42">
        <v>-161</v>
      </c>
      <c r="W85" s="42">
        <v>-476</v>
      </c>
      <c r="X85" s="42"/>
      <c r="Y85" s="42">
        <v>861</v>
      </c>
      <c r="Z85" s="42">
        <v>1881</v>
      </c>
      <c r="AA85" s="42">
        <v>2530</v>
      </c>
      <c r="AB85" s="42"/>
      <c r="AC85" s="42"/>
      <c r="AD85" s="42">
        <v>-24</v>
      </c>
      <c r="AE85" s="42">
        <v>-640</v>
      </c>
      <c r="AF85" s="42">
        <v>1839</v>
      </c>
      <c r="AG85" s="42"/>
      <c r="AH85" s="42"/>
      <c r="AI85" s="42"/>
      <c r="AJ85" s="42"/>
      <c r="AK85" s="42"/>
      <c r="AL85" s="42"/>
    </row>
    <row r="86" spans="1:38" x14ac:dyDescent="0.2">
      <c r="A86" s="51" t="s">
        <v>72</v>
      </c>
      <c r="B86" s="47" t="s">
        <v>143</v>
      </c>
      <c r="C86" s="41">
        <v>21</v>
      </c>
      <c r="D86" s="39">
        <f t="shared" si="64"/>
        <v>-21286</v>
      </c>
      <c r="E86" s="42"/>
      <c r="F86" s="42"/>
      <c r="G86" s="42"/>
      <c r="H86" s="42"/>
      <c r="I86" s="42"/>
      <c r="J86" s="42"/>
      <c r="K86" s="42"/>
      <c r="L86" s="42">
        <v>1243</v>
      </c>
      <c r="M86" s="42"/>
      <c r="N86" s="42">
        <v>-7100</v>
      </c>
      <c r="O86" s="42"/>
      <c r="P86" s="42"/>
      <c r="Q86" s="42"/>
      <c r="R86" s="42">
        <v>-2443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>
        <v>-12986</v>
      </c>
      <c r="AG86" s="42"/>
      <c r="AH86" s="42"/>
      <c r="AI86" s="42"/>
      <c r="AJ86" s="42"/>
      <c r="AK86" s="42"/>
      <c r="AL86" s="42"/>
    </row>
    <row r="87" spans="1:38" x14ac:dyDescent="0.2">
      <c r="A87" s="51" t="s">
        <v>72</v>
      </c>
      <c r="B87" s="40"/>
      <c r="C87" s="41">
        <v>21</v>
      </c>
      <c r="D87" s="39">
        <f t="shared" si="64"/>
        <v>-4320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>
        <v>-4320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</row>
    <row r="88" spans="1:38" s="64" customFormat="1" ht="24" x14ac:dyDescent="0.2">
      <c r="A88" s="50" t="s">
        <v>166</v>
      </c>
      <c r="B88" s="37" t="s">
        <v>167</v>
      </c>
      <c r="C88" s="38"/>
      <c r="D88" s="39">
        <f t="shared" si="64"/>
        <v>1500</v>
      </c>
      <c r="E88" s="39">
        <f>E89+E90</f>
        <v>0</v>
      </c>
      <c r="F88" s="39">
        <f t="shared" ref="F88:AL88" si="65">F89+F90</f>
        <v>0</v>
      </c>
      <c r="G88" s="39">
        <f t="shared" ref="G88" si="66">G89+G90</f>
        <v>0</v>
      </c>
      <c r="H88" s="39">
        <f t="shared" ref="H88" si="67">H89+H90</f>
        <v>0</v>
      </c>
      <c r="I88" s="39">
        <f t="shared" ref="I88" si="68">I89+I90</f>
        <v>0</v>
      </c>
      <c r="J88" s="39">
        <f t="shared" si="65"/>
        <v>0</v>
      </c>
      <c r="K88" s="39">
        <f t="shared" si="65"/>
        <v>0</v>
      </c>
      <c r="L88" s="39">
        <f t="shared" si="65"/>
        <v>0</v>
      </c>
      <c r="M88" s="39">
        <f t="shared" si="65"/>
        <v>0</v>
      </c>
      <c r="N88" s="39">
        <f t="shared" si="65"/>
        <v>0</v>
      </c>
      <c r="O88" s="39">
        <f t="shared" si="65"/>
        <v>0</v>
      </c>
      <c r="P88" s="39">
        <f t="shared" si="65"/>
        <v>0</v>
      </c>
      <c r="Q88" s="39">
        <f t="shared" si="65"/>
        <v>0</v>
      </c>
      <c r="R88" s="39">
        <f t="shared" si="65"/>
        <v>0</v>
      </c>
      <c r="S88" s="39">
        <f t="shared" si="65"/>
        <v>-923</v>
      </c>
      <c r="T88" s="39">
        <f t="shared" si="65"/>
        <v>0</v>
      </c>
      <c r="U88" s="39">
        <f t="shared" si="65"/>
        <v>-14</v>
      </c>
      <c r="V88" s="39">
        <f t="shared" si="65"/>
        <v>-5</v>
      </c>
      <c r="W88" s="39">
        <f t="shared" si="65"/>
        <v>-323</v>
      </c>
      <c r="X88" s="39">
        <f t="shared" si="65"/>
        <v>0</v>
      </c>
      <c r="Y88" s="39">
        <f t="shared" si="65"/>
        <v>0</v>
      </c>
      <c r="Z88" s="39">
        <f t="shared" si="65"/>
        <v>1830</v>
      </c>
      <c r="AA88" s="39">
        <f t="shared" si="65"/>
        <v>1000</v>
      </c>
      <c r="AB88" s="39">
        <f t="shared" si="65"/>
        <v>-375</v>
      </c>
      <c r="AC88" s="39">
        <f t="shared" si="65"/>
        <v>0</v>
      </c>
      <c r="AD88" s="39">
        <f t="shared" si="65"/>
        <v>0</v>
      </c>
      <c r="AE88" s="39">
        <f t="shared" si="65"/>
        <v>0</v>
      </c>
      <c r="AF88" s="39">
        <f t="shared" si="65"/>
        <v>-390</v>
      </c>
      <c r="AG88" s="39"/>
      <c r="AH88" s="39">
        <f t="shared" si="65"/>
        <v>0</v>
      </c>
      <c r="AI88" s="39">
        <f t="shared" si="65"/>
        <v>0</v>
      </c>
      <c r="AJ88" s="39">
        <f t="shared" si="65"/>
        <v>0</v>
      </c>
      <c r="AK88" s="39">
        <f t="shared" si="65"/>
        <v>0</v>
      </c>
      <c r="AL88" s="39">
        <f t="shared" si="65"/>
        <v>700</v>
      </c>
    </row>
    <row r="89" spans="1:38" x14ac:dyDescent="0.2">
      <c r="A89" s="24" t="s">
        <v>166</v>
      </c>
      <c r="B89" s="40"/>
      <c r="C89" s="41">
        <v>21</v>
      </c>
      <c r="D89" s="42">
        <f t="shared" si="64"/>
        <v>1500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>
        <v>34</v>
      </c>
      <c r="T89" s="42"/>
      <c r="U89" s="42">
        <v>-14</v>
      </c>
      <c r="V89" s="42">
        <v>-5</v>
      </c>
      <c r="W89" s="42">
        <v>500</v>
      </c>
      <c r="X89" s="42"/>
      <c r="Y89" s="42"/>
      <c r="Z89" s="42"/>
      <c r="AA89" s="42">
        <v>1000</v>
      </c>
      <c r="AB89" s="42"/>
      <c r="AC89" s="42"/>
      <c r="AD89" s="42"/>
      <c r="AE89" s="42"/>
      <c r="AF89" s="42">
        <v>-15</v>
      </c>
      <c r="AG89" s="42"/>
      <c r="AH89" s="42"/>
      <c r="AI89" s="42"/>
      <c r="AJ89" s="42"/>
      <c r="AK89" s="42"/>
      <c r="AL89" s="42"/>
    </row>
    <row r="90" spans="1:38" x14ac:dyDescent="0.2">
      <c r="A90" s="24" t="s">
        <v>166</v>
      </c>
      <c r="B90" s="40"/>
      <c r="C90" s="41">
        <v>23</v>
      </c>
      <c r="D90" s="42">
        <f t="shared" si="64"/>
        <v>0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>
        <v>-957</v>
      </c>
      <c r="T90" s="42"/>
      <c r="U90" s="42"/>
      <c r="V90" s="42"/>
      <c r="W90" s="42">
        <v>-823</v>
      </c>
      <c r="X90" s="42"/>
      <c r="Y90" s="42"/>
      <c r="Z90" s="42">
        <v>1830</v>
      </c>
      <c r="AA90" s="42"/>
      <c r="AB90" s="42">
        <v>-375</v>
      </c>
      <c r="AC90" s="42"/>
      <c r="AD90" s="42"/>
      <c r="AE90" s="42"/>
      <c r="AF90" s="42">
        <v>-375</v>
      </c>
      <c r="AG90" s="42"/>
      <c r="AH90" s="42"/>
      <c r="AI90" s="42"/>
      <c r="AJ90" s="42"/>
      <c r="AK90" s="42"/>
      <c r="AL90" s="42">
        <v>700</v>
      </c>
    </row>
    <row r="91" spans="1:38" s="64" customFormat="1" x14ac:dyDescent="0.2">
      <c r="A91" s="50" t="s">
        <v>174</v>
      </c>
      <c r="B91" s="37" t="s">
        <v>27</v>
      </c>
      <c r="C91" s="38"/>
      <c r="D91" s="39">
        <f t="shared" si="64"/>
        <v>0</v>
      </c>
      <c r="E91" s="39">
        <f>SUM(E92:E93)</f>
        <v>0</v>
      </c>
      <c r="F91" s="39">
        <f t="shared" ref="F91:AL91" si="69">SUM(F92:F93)</f>
        <v>55000</v>
      </c>
      <c r="G91" s="39">
        <f t="shared" ref="G91" si="70">SUM(G92:G93)</f>
        <v>-56324</v>
      </c>
      <c r="H91" s="39">
        <f t="shared" ref="H91" si="71">SUM(H92:H93)</f>
        <v>64470</v>
      </c>
      <c r="I91" s="39">
        <f t="shared" si="69"/>
        <v>1073</v>
      </c>
      <c r="J91" s="39">
        <f t="shared" si="69"/>
        <v>0</v>
      </c>
      <c r="K91" s="39">
        <f t="shared" si="69"/>
        <v>0</v>
      </c>
      <c r="L91" s="39">
        <f t="shared" si="69"/>
        <v>0</v>
      </c>
      <c r="M91" s="39">
        <f t="shared" si="69"/>
        <v>1281</v>
      </c>
      <c r="N91" s="39">
        <f t="shared" si="69"/>
        <v>-12780</v>
      </c>
      <c r="O91" s="39">
        <f t="shared" si="69"/>
        <v>11500</v>
      </c>
      <c r="P91" s="39">
        <f t="shared" si="69"/>
        <v>0</v>
      </c>
      <c r="Q91" s="39">
        <f t="shared" si="69"/>
        <v>2870</v>
      </c>
      <c r="R91" s="39">
        <f t="shared" si="69"/>
        <v>1962</v>
      </c>
      <c r="S91" s="39">
        <f t="shared" si="69"/>
        <v>24158</v>
      </c>
      <c r="T91" s="39">
        <f t="shared" si="69"/>
        <v>0</v>
      </c>
      <c r="U91" s="39">
        <f t="shared" si="69"/>
        <v>15</v>
      </c>
      <c r="V91" s="39">
        <f t="shared" si="69"/>
        <v>162</v>
      </c>
      <c r="W91" s="39">
        <f t="shared" si="69"/>
        <v>-66734</v>
      </c>
      <c r="X91" s="39">
        <f t="shared" si="69"/>
        <v>0</v>
      </c>
      <c r="Y91" s="39">
        <f t="shared" si="69"/>
        <v>100</v>
      </c>
      <c r="Z91" s="39">
        <f t="shared" si="69"/>
        <v>-500</v>
      </c>
      <c r="AA91" s="39">
        <f t="shared" si="69"/>
        <v>-20670</v>
      </c>
      <c r="AB91" s="39">
        <f t="shared" si="69"/>
        <v>-4000</v>
      </c>
      <c r="AC91" s="39">
        <f t="shared" si="69"/>
        <v>0</v>
      </c>
      <c r="AD91" s="39">
        <f t="shared" si="69"/>
        <v>50</v>
      </c>
      <c r="AE91" s="39">
        <f t="shared" si="69"/>
        <v>3672</v>
      </c>
      <c r="AF91" s="39">
        <f t="shared" si="69"/>
        <v>5000</v>
      </c>
      <c r="AG91" s="39">
        <f t="shared" si="69"/>
        <v>-5000</v>
      </c>
      <c r="AH91" s="39">
        <f t="shared" si="69"/>
        <v>0</v>
      </c>
      <c r="AI91" s="39">
        <f t="shared" si="69"/>
        <v>-3050</v>
      </c>
      <c r="AJ91" s="39">
        <f t="shared" si="69"/>
        <v>0</v>
      </c>
      <c r="AK91" s="39">
        <f t="shared" si="69"/>
        <v>-2396</v>
      </c>
      <c r="AL91" s="39">
        <f t="shared" si="69"/>
        <v>141</v>
      </c>
    </row>
    <row r="92" spans="1:38" x14ac:dyDescent="0.2">
      <c r="A92" s="24" t="s">
        <v>174</v>
      </c>
      <c r="B92" s="47" t="s">
        <v>164</v>
      </c>
      <c r="C92" s="41">
        <v>21</v>
      </c>
      <c r="D92" s="42">
        <f t="shared" si="64"/>
        <v>0</v>
      </c>
      <c r="E92" s="42"/>
      <c r="F92" s="42">
        <v>55000</v>
      </c>
      <c r="G92" s="42"/>
      <c r="H92" s="42"/>
      <c r="I92" s="42"/>
      <c r="J92" s="42"/>
      <c r="K92" s="42"/>
      <c r="L92" s="42"/>
      <c r="M92" s="42"/>
      <c r="N92" s="42">
        <v>-8000</v>
      </c>
      <c r="O92" s="42">
        <v>8000</v>
      </c>
      <c r="P92" s="42"/>
      <c r="Q92" s="42">
        <v>2000</v>
      </c>
      <c r="R92" s="42">
        <v>1368</v>
      </c>
      <c r="S92" s="42">
        <v>23300</v>
      </c>
      <c r="T92" s="42"/>
      <c r="U92" s="42"/>
      <c r="V92" s="42"/>
      <c r="W92" s="42">
        <v>-55000</v>
      </c>
      <c r="X92" s="42"/>
      <c r="Y92" s="42">
        <v>100</v>
      </c>
      <c r="Z92" s="42"/>
      <c r="AA92" s="42">
        <v>-20413</v>
      </c>
      <c r="AB92" s="42">
        <v>-4000</v>
      </c>
      <c r="AC92" s="42"/>
      <c r="AD92" s="42"/>
      <c r="AE92" s="42"/>
      <c r="AF92" s="42"/>
      <c r="AG92" s="42"/>
      <c r="AH92" s="42"/>
      <c r="AI92" s="42"/>
      <c r="AJ92" s="42"/>
      <c r="AK92" s="42">
        <v>-2396</v>
      </c>
      <c r="AL92" s="42">
        <v>41</v>
      </c>
    </row>
    <row r="93" spans="1:38" x14ac:dyDescent="0.2">
      <c r="A93" s="24" t="s">
        <v>174</v>
      </c>
      <c r="B93" s="40"/>
      <c r="C93" s="41">
        <v>23</v>
      </c>
      <c r="D93" s="42">
        <f t="shared" si="64"/>
        <v>0</v>
      </c>
      <c r="E93" s="42"/>
      <c r="F93" s="42"/>
      <c r="G93" s="42">
        <v>-56324</v>
      </c>
      <c r="H93" s="42">
        <v>64470</v>
      </c>
      <c r="I93" s="42">
        <v>1073</v>
      </c>
      <c r="J93" s="42"/>
      <c r="K93" s="42"/>
      <c r="L93" s="42"/>
      <c r="M93" s="42">
        <v>1281</v>
      </c>
      <c r="N93" s="42">
        <v>-4780</v>
      </c>
      <c r="O93" s="42">
        <v>3500</v>
      </c>
      <c r="P93" s="42"/>
      <c r="Q93" s="42">
        <v>870</v>
      </c>
      <c r="R93" s="42">
        <v>594</v>
      </c>
      <c r="S93" s="42">
        <v>858</v>
      </c>
      <c r="T93" s="42"/>
      <c r="U93" s="42">
        <v>15</v>
      </c>
      <c r="V93" s="42">
        <v>162</v>
      </c>
      <c r="W93" s="42">
        <v>-11734</v>
      </c>
      <c r="X93" s="42"/>
      <c r="Y93" s="42"/>
      <c r="Z93" s="42">
        <v>-500</v>
      </c>
      <c r="AA93" s="42">
        <v>-257</v>
      </c>
      <c r="AB93" s="42"/>
      <c r="AC93" s="42"/>
      <c r="AD93" s="42">
        <v>50</v>
      </c>
      <c r="AE93" s="42">
        <v>3672</v>
      </c>
      <c r="AF93" s="42">
        <v>5000</v>
      </c>
      <c r="AG93" s="42">
        <v>-5000</v>
      </c>
      <c r="AH93" s="42"/>
      <c r="AI93" s="42">
        <v>-3050</v>
      </c>
      <c r="AJ93" s="42"/>
      <c r="AK93" s="42"/>
      <c r="AL93" s="42">
        <v>100</v>
      </c>
    </row>
    <row r="94" spans="1:38" s="64" customFormat="1" x14ac:dyDescent="0.2">
      <c r="A94" s="50" t="s">
        <v>168</v>
      </c>
      <c r="B94" s="37" t="s">
        <v>169</v>
      </c>
      <c r="C94" s="38">
        <v>21</v>
      </c>
      <c r="D94" s="39">
        <f t="shared" si="64"/>
        <v>0</v>
      </c>
      <c r="E94" s="39">
        <f>SUM(E95:E96)</f>
        <v>0</v>
      </c>
      <c r="F94" s="39">
        <f t="shared" ref="F94:AL94" si="72">SUM(F95:F96)</f>
        <v>0</v>
      </c>
      <c r="G94" s="39">
        <f t="shared" si="72"/>
        <v>0</v>
      </c>
      <c r="H94" s="39">
        <f t="shared" si="72"/>
        <v>0</v>
      </c>
      <c r="I94" s="39">
        <f t="shared" si="72"/>
        <v>0</v>
      </c>
      <c r="J94" s="39">
        <f t="shared" si="72"/>
        <v>0</v>
      </c>
      <c r="K94" s="39">
        <f t="shared" si="72"/>
        <v>0</v>
      </c>
      <c r="L94" s="39">
        <f t="shared" si="72"/>
        <v>0</v>
      </c>
      <c r="M94" s="39">
        <f t="shared" si="72"/>
        <v>0</v>
      </c>
      <c r="N94" s="39">
        <f t="shared" si="72"/>
        <v>-369</v>
      </c>
      <c r="O94" s="39">
        <f t="shared" si="72"/>
        <v>0</v>
      </c>
      <c r="P94" s="39">
        <f t="shared" si="72"/>
        <v>0</v>
      </c>
      <c r="Q94" s="39">
        <f t="shared" si="72"/>
        <v>0</v>
      </c>
      <c r="R94" s="39">
        <f t="shared" si="72"/>
        <v>-127</v>
      </c>
      <c r="S94" s="39">
        <f t="shared" si="72"/>
        <v>690</v>
      </c>
      <c r="T94" s="39">
        <f t="shared" si="72"/>
        <v>0</v>
      </c>
      <c r="U94" s="39">
        <f t="shared" si="72"/>
        <v>0</v>
      </c>
      <c r="V94" s="39">
        <f t="shared" si="72"/>
        <v>56</v>
      </c>
      <c r="W94" s="39">
        <f t="shared" si="72"/>
        <v>-3300</v>
      </c>
      <c r="X94" s="39">
        <f t="shared" si="72"/>
        <v>0</v>
      </c>
      <c r="Y94" s="39">
        <f t="shared" si="72"/>
        <v>-780</v>
      </c>
      <c r="Z94" s="39">
        <f t="shared" si="72"/>
        <v>400</v>
      </c>
      <c r="AA94" s="39">
        <f t="shared" si="72"/>
        <v>2000</v>
      </c>
      <c r="AB94" s="39">
        <f t="shared" si="72"/>
        <v>0</v>
      </c>
      <c r="AC94" s="39">
        <f t="shared" si="72"/>
        <v>0</v>
      </c>
      <c r="AD94" s="39">
        <f t="shared" si="72"/>
        <v>1200</v>
      </c>
      <c r="AE94" s="39">
        <f t="shared" si="72"/>
        <v>0</v>
      </c>
      <c r="AF94" s="39">
        <f t="shared" si="72"/>
        <v>230</v>
      </c>
      <c r="AG94" s="39">
        <f t="shared" si="72"/>
        <v>0</v>
      </c>
      <c r="AH94" s="39">
        <f t="shared" si="72"/>
        <v>0</v>
      </c>
      <c r="AI94" s="39">
        <f t="shared" si="72"/>
        <v>0</v>
      </c>
      <c r="AJ94" s="39">
        <f t="shared" si="72"/>
        <v>0</v>
      </c>
      <c r="AK94" s="39">
        <f t="shared" si="72"/>
        <v>0</v>
      </c>
      <c r="AL94" s="39">
        <f t="shared" si="72"/>
        <v>0</v>
      </c>
    </row>
    <row r="95" spans="1:38" x14ac:dyDescent="0.2">
      <c r="A95" s="24" t="s">
        <v>168</v>
      </c>
      <c r="B95" s="40"/>
      <c r="C95" s="41">
        <v>21</v>
      </c>
      <c r="D95" s="42">
        <f t="shared" si="64"/>
        <v>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>
        <v>690</v>
      </c>
      <c r="T95" s="42"/>
      <c r="U95" s="42"/>
      <c r="V95" s="42">
        <v>-440</v>
      </c>
      <c r="W95" s="42">
        <v>-3300</v>
      </c>
      <c r="X95" s="42"/>
      <c r="Y95" s="42">
        <v>-780</v>
      </c>
      <c r="Z95" s="42">
        <v>400</v>
      </c>
      <c r="AA95" s="42">
        <v>2000</v>
      </c>
      <c r="AB95" s="42"/>
      <c r="AC95" s="42"/>
      <c r="AD95" s="42">
        <v>1200</v>
      </c>
      <c r="AE95" s="42"/>
      <c r="AF95" s="42">
        <v>230</v>
      </c>
      <c r="AG95" s="42"/>
      <c r="AH95" s="42"/>
      <c r="AI95" s="42"/>
      <c r="AJ95" s="42"/>
      <c r="AK95" s="42"/>
      <c r="AL95" s="42"/>
    </row>
    <row r="96" spans="1:38" x14ac:dyDescent="0.2">
      <c r="A96" s="24" t="s">
        <v>168</v>
      </c>
      <c r="B96" s="47" t="s">
        <v>143</v>
      </c>
      <c r="C96" s="41">
        <v>21</v>
      </c>
      <c r="D96" s="42">
        <f t="shared" si="64"/>
        <v>0</v>
      </c>
      <c r="E96" s="42"/>
      <c r="F96" s="42"/>
      <c r="G96" s="42"/>
      <c r="H96" s="42"/>
      <c r="I96" s="42"/>
      <c r="J96" s="42"/>
      <c r="K96" s="42"/>
      <c r="L96" s="42"/>
      <c r="M96" s="42"/>
      <c r="N96" s="42">
        <v>-369</v>
      </c>
      <c r="O96" s="42"/>
      <c r="P96" s="42"/>
      <c r="Q96" s="42"/>
      <c r="R96" s="42">
        <v>-127</v>
      </c>
      <c r="S96" s="42"/>
      <c r="T96" s="42"/>
      <c r="U96" s="42"/>
      <c r="V96" s="42">
        <v>496</v>
      </c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</row>
    <row r="97" spans="1:38" s="64" customFormat="1" ht="24" x14ac:dyDescent="0.2">
      <c r="A97" s="50" t="s">
        <v>170</v>
      </c>
      <c r="B97" s="37" t="s">
        <v>171</v>
      </c>
      <c r="C97" s="38"/>
      <c r="D97" s="39">
        <f t="shared" si="64"/>
        <v>0</v>
      </c>
      <c r="E97" s="39">
        <f>SUM(E98:E100)</f>
        <v>0</v>
      </c>
      <c r="F97" s="39">
        <f t="shared" ref="F97:AL97" si="73">SUM(F98:F100)</f>
        <v>0</v>
      </c>
      <c r="G97" s="39">
        <f t="shared" si="73"/>
        <v>0</v>
      </c>
      <c r="H97" s="39">
        <f t="shared" si="73"/>
        <v>0</v>
      </c>
      <c r="I97" s="39">
        <f t="shared" si="73"/>
        <v>0</v>
      </c>
      <c r="J97" s="39">
        <f t="shared" si="73"/>
        <v>0</v>
      </c>
      <c r="K97" s="39">
        <f t="shared" si="73"/>
        <v>0</v>
      </c>
      <c r="L97" s="39">
        <f t="shared" si="73"/>
        <v>0</v>
      </c>
      <c r="M97" s="39">
        <f t="shared" si="73"/>
        <v>1620</v>
      </c>
      <c r="N97" s="39">
        <f t="shared" si="73"/>
        <v>3570</v>
      </c>
      <c r="O97" s="39">
        <f t="shared" si="73"/>
        <v>-2250</v>
      </c>
      <c r="P97" s="39">
        <f t="shared" si="73"/>
        <v>0</v>
      </c>
      <c r="Q97" s="39">
        <f t="shared" si="73"/>
        <v>0</v>
      </c>
      <c r="R97" s="39">
        <f t="shared" si="73"/>
        <v>1014</v>
      </c>
      <c r="S97" s="39">
        <f t="shared" si="73"/>
        <v>-1763</v>
      </c>
      <c r="T97" s="39">
        <f t="shared" si="73"/>
        <v>0</v>
      </c>
      <c r="U97" s="39">
        <f t="shared" si="73"/>
        <v>-1575</v>
      </c>
      <c r="V97" s="39">
        <f t="shared" si="73"/>
        <v>-1471</v>
      </c>
      <c r="W97" s="39">
        <f t="shared" si="73"/>
        <v>400</v>
      </c>
      <c r="X97" s="39">
        <f t="shared" si="73"/>
        <v>0</v>
      </c>
      <c r="Y97" s="39">
        <f t="shared" si="73"/>
        <v>193</v>
      </c>
      <c r="Z97" s="39">
        <f t="shared" si="73"/>
        <v>369</v>
      </c>
      <c r="AA97" s="39">
        <f t="shared" si="73"/>
        <v>-123</v>
      </c>
      <c r="AB97" s="39">
        <f t="shared" si="73"/>
        <v>0</v>
      </c>
      <c r="AC97" s="39">
        <f t="shared" si="73"/>
        <v>0</v>
      </c>
      <c r="AD97" s="39">
        <f t="shared" si="73"/>
        <v>0</v>
      </c>
      <c r="AE97" s="39">
        <f t="shared" si="73"/>
        <v>0</v>
      </c>
      <c r="AF97" s="39">
        <f t="shared" si="73"/>
        <v>0</v>
      </c>
      <c r="AG97" s="39">
        <f t="shared" si="73"/>
        <v>0</v>
      </c>
      <c r="AH97" s="39">
        <f t="shared" si="73"/>
        <v>0</v>
      </c>
      <c r="AI97" s="39">
        <f t="shared" si="73"/>
        <v>16</v>
      </c>
      <c r="AJ97" s="39">
        <f t="shared" si="73"/>
        <v>0</v>
      </c>
      <c r="AK97" s="39">
        <f t="shared" si="73"/>
        <v>0</v>
      </c>
      <c r="AL97" s="39">
        <f t="shared" si="73"/>
        <v>0</v>
      </c>
    </row>
    <row r="98" spans="1:38" ht="24" x14ac:dyDescent="0.2">
      <c r="A98" s="24" t="s">
        <v>170</v>
      </c>
      <c r="B98" s="40"/>
      <c r="C98" s="41">
        <v>21</v>
      </c>
      <c r="D98" s="42">
        <f t="shared" si="64"/>
        <v>0</v>
      </c>
      <c r="E98" s="42"/>
      <c r="F98" s="42"/>
      <c r="G98" s="42"/>
      <c r="H98" s="42"/>
      <c r="I98" s="42"/>
      <c r="J98" s="42"/>
      <c r="K98" s="42"/>
      <c r="L98" s="42"/>
      <c r="M98" s="42">
        <v>1200</v>
      </c>
      <c r="N98" s="42">
        <v>-1450</v>
      </c>
      <c r="O98" s="42">
        <v>250</v>
      </c>
      <c r="P98" s="42"/>
      <c r="Q98" s="42"/>
      <c r="R98" s="42"/>
      <c r="S98" s="42">
        <v>-813</v>
      </c>
      <c r="T98" s="42"/>
      <c r="U98" s="42"/>
      <c r="V98" s="42">
        <v>104</v>
      </c>
      <c r="W98" s="42">
        <v>500</v>
      </c>
      <c r="X98" s="42"/>
      <c r="Y98" s="42">
        <v>193</v>
      </c>
      <c r="Z98" s="42"/>
      <c r="AA98" s="42"/>
      <c r="AB98" s="42"/>
      <c r="AC98" s="42"/>
      <c r="AD98" s="42"/>
      <c r="AE98" s="42"/>
      <c r="AF98" s="42"/>
      <c r="AG98" s="42"/>
      <c r="AH98" s="42"/>
      <c r="AI98" s="42">
        <v>16</v>
      </c>
      <c r="AJ98" s="42"/>
      <c r="AK98" s="42"/>
      <c r="AL98" s="42"/>
    </row>
    <row r="99" spans="1:38" ht="24" x14ac:dyDescent="0.2">
      <c r="A99" s="24" t="s">
        <v>170</v>
      </c>
      <c r="B99" s="47" t="s">
        <v>164</v>
      </c>
      <c r="C99" s="41">
        <v>21</v>
      </c>
      <c r="D99" s="42">
        <f t="shared" si="64"/>
        <v>0</v>
      </c>
      <c r="E99" s="42"/>
      <c r="F99" s="42"/>
      <c r="G99" s="42"/>
      <c r="H99" s="42"/>
      <c r="I99" s="42"/>
      <c r="J99" s="42"/>
      <c r="K99" s="42"/>
      <c r="L99" s="42"/>
      <c r="M99" s="42">
        <v>420</v>
      </c>
      <c r="N99" s="42">
        <v>4000</v>
      </c>
      <c r="O99" s="42">
        <v>-2500</v>
      </c>
      <c r="P99" s="42"/>
      <c r="Q99" s="42"/>
      <c r="R99" s="42">
        <v>661</v>
      </c>
      <c r="S99" s="42"/>
      <c r="T99" s="42"/>
      <c r="U99" s="42">
        <v>-1575</v>
      </c>
      <c r="V99" s="42">
        <v>-1575</v>
      </c>
      <c r="W99" s="42"/>
      <c r="X99" s="42"/>
      <c r="Y99" s="42"/>
      <c r="Z99" s="42">
        <v>569</v>
      </c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</row>
    <row r="100" spans="1:38" ht="24" x14ac:dyDescent="0.2">
      <c r="A100" s="24" t="s">
        <v>170</v>
      </c>
      <c r="B100" s="40"/>
      <c r="C100" s="41">
        <v>23</v>
      </c>
      <c r="D100" s="39">
        <f t="shared" si="64"/>
        <v>0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>
        <v>1020</v>
      </c>
      <c r="O100" s="42"/>
      <c r="P100" s="42"/>
      <c r="Q100" s="42"/>
      <c r="R100" s="42">
        <v>353</v>
      </c>
      <c r="S100" s="42">
        <v>-950</v>
      </c>
      <c r="T100" s="42"/>
      <c r="U100" s="42"/>
      <c r="V100" s="42"/>
      <c r="W100" s="42">
        <v>-100</v>
      </c>
      <c r="X100" s="42"/>
      <c r="Y100" s="42"/>
      <c r="Z100" s="42">
        <v>-200</v>
      </c>
      <c r="AA100" s="42">
        <v>-123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</row>
    <row r="101" spans="1:38" s="64" customFormat="1" ht="24" x14ac:dyDescent="0.2">
      <c r="A101" s="25" t="s">
        <v>179</v>
      </c>
      <c r="B101" s="37"/>
      <c r="C101" s="38"/>
      <c r="D101" s="39">
        <f t="shared" si="64"/>
        <v>0</v>
      </c>
      <c r="E101" s="39">
        <f t="shared" ref="E101:R101" si="74">SUM(E102:E104)</f>
        <v>0</v>
      </c>
      <c r="F101" s="39">
        <f t="shared" si="74"/>
        <v>0</v>
      </c>
      <c r="G101" s="39">
        <f t="shared" si="74"/>
        <v>0</v>
      </c>
      <c r="H101" s="39">
        <f t="shared" si="74"/>
        <v>0</v>
      </c>
      <c r="I101" s="39">
        <f t="shared" si="74"/>
        <v>0</v>
      </c>
      <c r="J101" s="39">
        <f t="shared" si="74"/>
        <v>0</v>
      </c>
      <c r="K101" s="39">
        <f t="shared" si="74"/>
        <v>0</v>
      </c>
      <c r="L101" s="39">
        <f t="shared" si="74"/>
        <v>0</v>
      </c>
      <c r="M101" s="39">
        <f t="shared" si="74"/>
        <v>4000</v>
      </c>
      <c r="N101" s="39">
        <f t="shared" si="74"/>
        <v>0</v>
      </c>
      <c r="O101" s="39">
        <f t="shared" si="74"/>
        <v>0</v>
      </c>
      <c r="P101" s="39">
        <f t="shared" si="74"/>
        <v>0</v>
      </c>
      <c r="Q101" s="39">
        <f t="shared" si="74"/>
        <v>0</v>
      </c>
      <c r="R101" s="39">
        <f t="shared" si="74"/>
        <v>1376</v>
      </c>
      <c r="S101" s="39">
        <f>SUM(S102:S104)</f>
        <v>8402</v>
      </c>
      <c r="T101" s="39">
        <f t="shared" ref="T101:AL101" si="75">SUM(T102:T104)</f>
        <v>-13926</v>
      </c>
      <c r="U101" s="39">
        <f t="shared" si="75"/>
        <v>0</v>
      </c>
      <c r="V101" s="39">
        <f t="shared" si="75"/>
        <v>0</v>
      </c>
      <c r="W101" s="39">
        <f t="shared" si="75"/>
        <v>0</v>
      </c>
      <c r="X101" s="39">
        <f t="shared" si="75"/>
        <v>0</v>
      </c>
      <c r="Y101" s="39">
        <f t="shared" si="75"/>
        <v>0</v>
      </c>
      <c r="Z101" s="39">
        <f t="shared" si="75"/>
        <v>0</v>
      </c>
      <c r="AA101" s="39">
        <f t="shared" si="75"/>
        <v>0</v>
      </c>
      <c r="AB101" s="39">
        <f t="shared" si="75"/>
        <v>0</v>
      </c>
      <c r="AC101" s="39">
        <f t="shared" si="75"/>
        <v>0</v>
      </c>
      <c r="AD101" s="39">
        <f t="shared" si="75"/>
        <v>148</v>
      </c>
      <c r="AE101" s="39">
        <f t="shared" si="75"/>
        <v>0</v>
      </c>
      <c r="AF101" s="39">
        <f t="shared" si="75"/>
        <v>0</v>
      </c>
      <c r="AG101" s="39">
        <f t="shared" si="75"/>
        <v>0</v>
      </c>
      <c r="AH101" s="39">
        <f t="shared" si="75"/>
        <v>0</v>
      </c>
      <c r="AI101" s="39">
        <f t="shared" si="75"/>
        <v>0</v>
      </c>
      <c r="AJ101" s="39">
        <f t="shared" si="75"/>
        <v>0</v>
      </c>
      <c r="AK101" s="39">
        <f t="shared" si="75"/>
        <v>0</v>
      </c>
      <c r="AL101" s="39">
        <f t="shared" si="75"/>
        <v>0</v>
      </c>
    </row>
    <row r="102" spans="1:38" x14ac:dyDescent="0.2">
      <c r="A102" s="24" t="s">
        <v>129</v>
      </c>
      <c r="B102" s="40" t="s">
        <v>130</v>
      </c>
      <c r="C102" s="41">
        <v>21</v>
      </c>
      <c r="D102" s="39">
        <f t="shared" si="64"/>
        <v>0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>
        <v>-148</v>
      </c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>
        <v>148</v>
      </c>
      <c r="AE102" s="42"/>
      <c r="AF102" s="42"/>
      <c r="AG102" s="42"/>
      <c r="AH102" s="42"/>
      <c r="AI102" s="42"/>
      <c r="AJ102" s="42"/>
      <c r="AK102" s="42"/>
      <c r="AL102" s="42"/>
    </row>
    <row r="103" spans="1:38" x14ac:dyDescent="0.2">
      <c r="A103" s="24" t="s">
        <v>180</v>
      </c>
      <c r="B103" s="40" t="s">
        <v>181</v>
      </c>
      <c r="C103" s="41">
        <v>21</v>
      </c>
      <c r="D103" s="39">
        <f t="shared" si="64"/>
        <v>0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>
        <v>8550</v>
      </c>
      <c r="T103" s="42">
        <v>-8550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</row>
    <row r="104" spans="1:38" ht="24" x14ac:dyDescent="0.2">
      <c r="A104" s="24" t="s">
        <v>182</v>
      </c>
      <c r="B104" s="40" t="s">
        <v>113</v>
      </c>
      <c r="C104" s="41">
        <v>21</v>
      </c>
      <c r="D104" s="39">
        <f t="shared" si="64"/>
        <v>0</v>
      </c>
      <c r="E104" s="42"/>
      <c r="F104" s="42"/>
      <c r="G104" s="42"/>
      <c r="H104" s="42"/>
      <c r="I104" s="42"/>
      <c r="J104" s="42"/>
      <c r="K104" s="42"/>
      <c r="L104" s="42"/>
      <c r="M104" s="42">
        <f>1500+2500</f>
        <v>4000</v>
      </c>
      <c r="N104" s="42"/>
      <c r="O104" s="42"/>
      <c r="P104" s="42"/>
      <c r="Q104" s="42"/>
      <c r="R104" s="42">
        <v>1376</v>
      </c>
      <c r="S104" s="42"/>
      <c r="T104" s="42">
        <v>-5376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</row>
    <row r="105" spans="1:38" ht="14.25" customHeight="1" x14ac:dyDescent="0.2">
      <c r="A105" s="25" t="s">
        <v>115</v>
      </c>
      <c r="B105" s="40"/>
      <c r="C105" s="41"/>
      <c r="D105" s="39">
        <f>SUM(D106:D107)</f>
        <v>0</v>
      </c>
      <c r="E105" s="39">
        <f t="shared" ref="E105" si="76">SUM(E106:E107)</f>
        <v>0</v>
      </c>
      <c r="F105" s="39">
        <f t="shared" ref="F105" si="77">SUM(F106:F107)</f>
        <v>-20000</v>
      </c>
      <c r="G105" s="39">
        <f t="shared" ref="G105" si="78">SUM(G106:G107)</f>
        <v>0</v>
      </c>
      <c r="H105" s="39">
        <f t="shared" ref="H105" si="79">SUM(H106:H107)</f>
        <v>0</v>
      </c>
      <c r="I105" s="39">
        <f t="shared" ref="I105" si="80">SUM(I106:I107)</f>
        <v>0</v>
      </c>
      <c r="J105" s="39">
        <f t="shared" ref="J105" si="81">SUM(J106:J107)</f>
        <v>0</v>
      </c>
      <c r="K105" s="39">
        <f t="shared" ref="K105" si="82">SUM(K106:K107)</f>
        <v>20000</v>
      </c>
      <c r="L105" s="39">
        <f t="shared" ref="L105" si="83">SUM(L106:L107)</f>
        <v>0</v>
      </c>
      <c r="M105" s="39">
        <f t="shared" ref="M105" si="84">SUM(M106:M107)</f>
        <v>0</v>
      </c>
      <c r="N105" s="39">
        <f t="shared" ref="N105" si="85">SUM(N106:N107)</f>
        <v>0</v>
      </c>
      <c r="O105" s="39">
        <f t="shared" ref="O105" si="86">SUM(O106:O107)</f>
        <v>0</v>
      </c>
      <c r="P105" s="39">
        <f t="shared" ref="P105" si="87">SUM(P106:P107)</f>
        <v>0</v>
      </c>
      <c r="Q105" s="39">
        <f t="shared" ref="Q105" si="88">SUM(Q106:Q107)</f>
        <v>0</v>
      </c>
      <c r="R105" s="39">
        <f t="shared" ref="R105" si="89">SUM(R106:R107)</f>
        <v>0</v>
      </c>
      <c r="S105" s="39">
        <f t="shared" ref="S105" si="90">SUM(S106:S107)</f>
        <v>0</v>
      </c>
      <c r="T105" s="39">
        <f t="shared" ref="T105" si="91">SUM(T106:T107)</f>
        <v>0</v>
      </c>
      <c r="U105" s="39">
        <f t="shared" ref="U105" si="92">SUM(U106:U107)</f>
        <v>0</v>
      </c>
      <c r="V105" s="39">
        <f t="shared" ref="V105" si="93">SUM(V106:V107)</f>
        <v>0</v>
      </c>
      <c r="W105" s="39">
        <f t="shared" ref="W105" si="94">SUM(W106:W107)</f>
        <v>-13600</v>
      </c>
      <c r="X105" s="39">
        <f t="shared" ref="X105" si="95">SUM(X106:X107)</f>
        <v>0</v>
      </c>
      <c r="Y105" s="39">
        <f t="shared" ref="Y105" si="96">SUM(Y106:Y107)</f>
        <v>0</v>
      </c>
      <c r="Z105" s="39">
        <f t="shared" ref="Z105" si="97">SUM(Z106:Z107)</f>
        <v>0</v>
      </c>
      <c r="AA105" s="39">
        <f t="shared" ref="AA105" si="98">SUM(AA106:AA107)</f>
        <v>0</v>
      </c>
      <c r="AB105" s="39">
        <f t="shared" ref="AB105" si="99">SUM(AB106:AB107)</f>
        <v>0</v>
      </c>
      <c r="AC105" s="39">
        <f t="shared" ref="AC105" si="100">SUM(AC106:AC107)</f>
        <v>0</v>
      </c>
      <c r="AD105" s="39">
        <f t="shared" ref="AD105" si="101">SUM(AD106:AD107)</f>
        <v>0</v>
      </c>
      <c r="AE105" s="39">
        <f t="shared" ref="AE105" si="102">SUM(AE106:AE107)</f>
        <v>0</v>
      </c>
      <c r="AF105" s="39">
        <f t="shared" ref="AF105" si="103">SUM(AF106:AF107)</f>
        <v>0</v>
      </c>
      <c r="AG105" s="39">
        <f t="shared" ref="AG105" si="104">SUM(AG106:AG107)</f>
        <v>0</v>
      </c>
      <c r="AH105" s="39">
        <f t="shared" ref="AH105" si="105">SUM(AH106:AH107)</f>
        <v>0</v>
      </c>
      <c r="AI105" s="39">
        <f t="shared" ref="AI105" si="106">SUM(AI106:AI107)</f>
        <v>0</v>
      </c>
      <c r="AJ105" s="39">
        <f t="shared" ref="AJ105" si="107">SUM(AJ106:AJ107)</f>
        <v>0</v>
      </c>
      <c r="AK105" s="39">
        <f t="shared" ref="AK105" si="108">SUM(AK106:AK107)</f>
        <v>0</v>
      </c>
      <c r="AL105" s="39">
        <f t="shared" ref="AL105" si="109">SUM(AL106:AL107)</f>
        <v>13600</v>
      </c>
    </row>
    <row r="106" spans="1:38" x14ac:dyDescent="0.2">
      <c r="A106" s="24" t="s">
        <v>116</v>
      </c>
      <c r="B106" s="40" t="s">
        <v>120</v>
      </c>
      <c r="C106" s="41">
        <v>11</v>
      </c>
      <c r="D106" s="39">
        <f>SUM(E106:AL106)</f>
        <v>0</v>
      </c>
      <c r="E106" s="42"/>
      <c r="F106" s="42">
        <v>-20000</v>
      </c>
      <c r="G106" s="42"/>
      <c r="H106" s="42"/>
      <c r="I106" s="42"/>
      <c r="J106" s="42"/>
      <c r="K106" s="42">
        <v>20000</v>
      </c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</row>
    <row r="107" spans="1:38" x14ac:dyDescent="0.2">
      <c r="A107" s="24" t="s">
        <v>119</v>
      </c>
      <c r="B107" s="40" t="s">
        <v>121</v>
      </c>
      <c r="C107" s="41">
        <v>21</v>
      </c>
      <c r="D107" s="39">
        <f>SUM(E107:AL107)</f>
        <v>0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>
        <v>-13600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>
        <v>13600</v>
      </c>
    </row>
    <row r="108" spans="1:38" x14ac:dyDescent="0.2">
      <c r="A108" s="25" t="s">
        <v>28</v>
      </c>
      <c r="B108" s="37"/>
      <c r="C108" s="38"/>
      <c r="D108" s="39">
        <f>SUM(E108:AL108)</f>
        <v>0</v>
      </c>
      <c r="E108" s="39">
        <f>SUM(E109:E113)</f>
        <v>178100</v>
      </c>
      <c r="F108" s="39">
        <f t="shared" ref="F108:AL108" si="110">SUM(F109:F113)</f>
        <v>-202260</v>
      </c>
      <c r="G108" s="39">
        <f t="shared" si="110"/>
        <v>0</v>
      </c>
      <c r="H108" s="39">
        <f t="shared" si="110"/>
        <v>0</v>
      </c>
      <c r="I108" s="39">
        <f t="shared" si="110"/>
        <v>0</v>
      </c>
      <c r="J108" s="39">
        <f t="shared" si="110"/>
        <v>684</v>
      </c>
      <c r="K108" s="39">
        <f t="shared" si="110"/>
        <v>0</v>
      </c>
      <c r="L108" s="39">
        <f t="shared" si="110"/>
        <v>0</v>
      </c>
      <c r="M108" s="39">
        <f t="shared" si="110"/>
        <v>7190</v>
      </c>
      <c r="N108" s="39">
        <f t="shared" si="110"/>
        <v>1265</v>
      </c>
      <c r="O108" s="39">
        <f t="shared" si="110"/>
        <v>0</v>
      </c>
      <c r="P108" s="39">
        <f t="shared" si="110"/>
        <v>8370</v>
      </c>
      <c r="Q108" s="39">
        <f t="shared" si="110"/>
        <v>0</v>
      </c>
      <c r="R108" s="39">
        <f t="shared" si="110"/>
        <v>5781</v>
      </c>
      <c r="S108" s="39">
        <f t="shared" si="110"/>
        <v>900</v>
      </c>
      <c r="T108" s="39">
        <f t="shared" si="110"/>
        <v>0</v>
      </c>
      <c r="U108" s="39">
        <f t="shared" si="110"/>
        <v>170</v>
      </c>
      <c r="V108" s="39">
        <f t="shared" si="110"/>
        <v>0</v>
      </c>
      <c r="W108" s="39">
        <f t="shared" si="110"/>
        <v>0</v>
      </c>
      <c r="X108" s="39">
        <f t="shared" si="110"/>
        <v>-3400</v>
      </c>
      <c r="Y108" s="39">
        <f t="shared" si="110"/>
        <v>0</v>
      </c>
      <c r="Z108" s="39">
        <f t="shared" si="110"/>
        <v>0</v>
      </c>
      <c r="AA108" s="39">
        <f t="shared" si="110"/>
        <v>0</v>
      </c>
      <c r="AB108" s="39">
        <f t="shared" si="110"/>
        <v>1000</v>
      </c>
      <c r="AC108" s="39">
        <f t="shared" si="110"/>
        <v>0</v>
      </c>
      <c r="AD108" s="39">
        <f t="shared" si="110"/>
        <v>0</v>
      </c>
      <c r="AE108" s="39">
        <f t="shared" si="110"/>
        <v>0</v>
      </c>
      <c r="AF108" s="39">
        <f t="shared" si="110"/>
        <v>0</v>
      </c>
      <c r="AG108" s="39">
        <f t="shared" si="110"/>
        <v>0</v>
      </c>
      <c r="AH108" s="39">
        <f t="shared" si="110"/>
        <v>0</v>
      </c>
      <c r="AI108" s="39">
        <f t="shared" si="110"/>
        <v>0</v>
      </c>
      <c r="AJ108" s="39">
        <f t="shared" si="110"/>
        <v>2000</v>
      </c>
      <c r="AK108" s="39">
        <f t="shared" si="110"/>
        <v>200</v>
      </c>
      <c r="AL108" s="39">
        <f t="shared" si="110"/>
        <v>0</v>
      </c>
    </row>
    <row r="109" spans="1:38" x14ac:dyDescent="0.2">
      <c r="A109" s="24" t="s">
        <v>55</v>
      </c>
      <c r="B109" s="40" t="s">
        <v>56</v>
      </c>
      <c r="C109" s="41">
        <v>11</v>
      </c>
      <c r="D109" s="39">
        <f>SUM(E109:AL109)</f>
        <v>0</v>
      </c>
      <c r="E109" s="42">
        <v>26700</v>
      </c>
      <c r="F109" s="42">
        <f>-1502-26700</f>
        <v>-28202</v>
      </c>
      <c r="G109" s="42"/>
      <c r="H109" s="42"/>
      <c r="I109" s="42"/>
      <c r="J109" s="42">
        <v>684</v>
      </c>
      <c r="K109" s="42"/>
      <c r="L109" s="42"/>
      <c r="M109" s="42">
        <v>440</v>
      </c>
      <c r="N109" s="42"/>
      <c r="O109" s="42"/>
      <c r="P109" s="42">
        <v>170</v>
      </c>
      <c r="Q109" s="42"/>
      <c r="R109" s="42">
        <v>208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</row>
    <row r="110" spans="1:38" x14ac:dyDescent="0.2">
      <c r="A110" s="24" t="s">
        <v>55</v>
      </c>
      <c r="B110" s="40" t="s">
        <v>56</v>
      </c>
      <c r="C110" s="41">
        <v>15</v>
      </c>
      <c r="D110" s="39">
        <f t="shared" ref="D110:D115" si="111">SUM(E110:AL110)</f>
        <v>0</v>
      </c>
      <c r="E110" s="42">
        <v>151400</v>
      </c>
      <c r="F110" s="42">
        <f>-151400-7560</f>
        <v>-158960</v>
      </c>
      <c r="G110" s="42"/>
      <c r="H110" s="42"/>
      <c r="I110" s="42"/>
      <c r="J110" s="42"/>
      <c r="K110" s="42"/>
      <c r="L110" s="42"/>
      <c r="M110" s="42">
        <v>3800</v>
      </c>
      <c r="N110" s="42"/>
      <c r="O110" s="42"/>
      <c r="P110" s="42">
        <v>1400</v>
      </c>
      <c r="Q110" s="42"/>
      <c r="R110" s="42">
        <v>1790</v>
      </c>
      <c r="S110" s="42">
        <v>400</v>
      </c>
      <c r="T110" s="42"/>
      <c r="U110" s="42">
        <v>170</v>
      </c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</row>
    <row r="111" spans="1:38" x14ac:dyDescent="0.2">
      <c r="A111" s="24" t="s">
        <v>61</v>
      </c>
      <c r="B111" s="40" t="s">
        <v>62</v>
      </c>
      <c r="C111" s="41">
        <v>11</v>
      </c>
      <c r="D111" s="39">
        <f t="shared" si="111"/>
        <v>0</v>
      </c>
      <c r="E111" s="42"/>
      <c r="F111" s="42">
        <v>-1678</v>
      </c>
      <c r="G111" s="42"/>
      <c r="H111" s="42"/>
      <c r="I111" s="42"/>
      <c r="J111" s="42"/>
      <c r="K111" s="42"/>
      <c r="L111" s="42"/>
      <c r="M111" s="42">
        <v>300</v>
      </c>
      <c r="N111" s="42"/>
      <c r="O111" s="42"/>
      <c r="P111" s="42">
        <v>800</v>
      </c>
      <c r="Q111" s="42"/>
      <c r="R111" s="42">
        <v>378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>
        <v>200</v>
      </c>
      <c r="AK111" s="42"/>
      <c r="AL111" s="42"/>
    </row>
    <row r="112" spans="1:38" x14ac:dyDescent="0.2">
      <c r="A112" s="24" t="s">
        <v>61</v>
      </c>
      <c r="B112" s="40" t="s">
        <v>62</v>
      </c>
      <c r="C112" s="41">
        <v>15</v>
      </c>
      <c r="D112" s="39">
        <f t="shared" ref="D112" si="112">SUM(E112:AL112)</f>
        <v>0</v>
      </c>
      <c r="E112" s="42"/>
      <c r="F112" s="42">
        <v>-13420</v>
      </c>
      <c r="G112" s="42"/>
      <c r="H112" s="42"/>
      <c r="I112" s="42"/>
      <c r="J112" s="42"/>
      <c r="K112" s="42"/>
      <c r="L112" s="42"/>
      <c r="M112" s="42">
        <v>2650</v>
      </c>
      <c r="N112" s="42"/>
      <c r="O112" s="42"/>
      <c r="P112" s="42">
        <v>6000</v>
      </c>
      <c r="Q112" s="42"/>
      <c r="R112" s="42">
        <v>2970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>
        <v>1800</v>
      </c>
      <c r="AK112" s="42"/>
      <c r="AL112" s="42"/>
    </row>
    <row r="113" spans="1:38" x14ac:dyDescent="0.2">
      <c r="A113" s="24" t="s">
        <v>172</v>
      </c>
      <c r="B113" s="40" t="s">
        <v>173</v>
      </c>
      <c r="C113" s="41">
        <v>21</v>
      </c>
      <c r="D113" s="39">
        <f t="shared" si="111"/>
        <v>0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>
        <v>1265</v>
      </c>
      <c r="O113" s="42"/>
      <c r="P113" s="42"/>
      <c r="Q113" s="42"/>
      <c r="R113" s="42">
        <v>435</v>
      </c>
      <c r="S113" s="42">
        <v>500</v>
      </c>
      <c r="T113" s="42"/>
      <c r="U113" s="42"/>
      <c r="V113" s="42"/>
      <c r="W113" s="42"/>
      <c r="X113" s="42">
        <v>-3400</v>
      </c>
      <c r="Y113" s="42"/>
      <c r="Z113" s="42"/>
      <c r="AA113" s="42"/>
      <c r="AB113" s="42">
        <v>1000</v>
      </c>
      <c r="AC113" s="42"/>
      <c r="AD113" s="42"/>
      <c r="AE113" s="42"/>
      <c r="AF113" s="42"/>
      <c r="AG113" s="42"/>
      <c r="AH113" s="42"/>
      <c r="AI113" s="42"/>
      <c r="AJ113" s="42"/>
      <c r="AK113" s="42">
        <v>200</v>
      </c>
      <c r="AL113" s="42"/>
    </row>
    <row r="114" spans="1:38" x14ac:dyDescent="0.2">
      <c r="A114" s="25" t="s">
        <v>30</v>
      </c>
      <c r="B114" s="40"/>
      <c r="C114" s="41"/>
      <c r="D114" s="39">
        <f>SUM(D115)</f>
        <v>0</v>
      </c>
      <c r="E114" s="39">
        <f t="shared" ref="E114:AL114" si="113">SUM(E115)</f>
        <v>0</v>
      </c>
      <c r="F114" s="39">
        <f t="shared" si="113"/>
        <v>0</v>
      </c>
      <c r="G114" s="39"/>
      <c r="H114" s="39"/>
      <c r="I114" s="39"/>
      <c r="J114" s="39">
        <f t="shared" si="113"/>
        <v>0</v>
      </c>
      <c r="K114" s="39">
        <f t="shared" si="113"/>
        <v>0</v>
      </c>
      <c r="L114" s="39">
        <f t="shared" si="113"/>
        <v>0</v>
      </c>
      <c r="M114" s="39">
        <f t="shared" si="113"/>
        <v>0</v>
      </c>
      <c r="N114" s="39">
        <f t="shared" si="113"/>
        <v>0</v>
      </c>
      <c r="O114" s="39">
        <f t="shared" si="113"/>
        <v>0</v>
      </c>
      <c r="P114" s="39">
        <f t="shared" si="113"/>
        <v>0</v>
      </c>
      <c r="Q114" s="39">
        <f t="shared" si="113"/>
        <v>0</v>
      </c>
      <c r="R114" s="39">
        <f t="shared" si="113"/>
        <v>0</v>
      </c>
      <c r="S114" s="39">
        <f t="shared" si="113"/>
        <v>-40</v>
      </c>
      <c r="T114" s="39"/>
      <c r="U114" s="39">
        <f t="shared" si="113"/>
        <v>220</v>
      </c>
      <c r="V114" s="39">
        <f t="shared" si="113"/>
        <v>0</v>
      </c>
      <c r="W114" s="39">
        <f t="shared" si="113"/>
        <v>-100</v>
      </c>
      <c r="X114" s="39">
        <f t="shared" si="113"/>
        <v>0</v>
      </c>
      <c r="Y114" s="39">
        <f t="shared" si="113"/>
        <v>0</v>
      </c>
      <c r="Z114" s="39">
        <f t="shared" si="113"/>
        <v>-80</v>
      </c>
      <c r="AA114" s="39">
        <f t="shared" si="113"/>
        <v>0</v>
      </c>
      <c r="AB114" s="39"/>
      <c r="AC114" s="39"/>
      <c r="AD114" s="39">
        <f t="shared" si="113"/>
        <v>0</v>
      </c>
      <c r="AE114" s="39">
        <f t="shared" si="113"/>
        <v>0</v>
      </c>
      <c r="AF114" s="39">
        <f t="shared" si="113"/>
        <v>0</v>
      </c>
      <c r="AG114" s="39"/>
      <c r="AH114" s="39">
        <f t="shared" si="113"/>
        <v>0</v>
      </c>
      <c r="AI114" s="39">
        <f t="shared" si="113"/>
        <v>0</v>
      </c>
      <c r="AJ114" s="39">
        <f t="shared" si="113"/>
        <v>0</v>
      </c>
      <c r="AK114" s="39">
        <f t="shared" si="113"/>
        <v>0</v>
      </c>
      <c r="AL114" s="39">
        <f t="shared" si="113"/>
        <v>0</v>
      </c>
    </row>
    <row r="115" spans="1:38" x14ac:dyDescent="0.2">
      <c r="A115" s="24" t="s">
        <v>129</v>
      </c>
      <c r="B115" s="40" t="s">
        <v>130</v>
      </c>
      <c r="C115" s="41">
        <v>21</v>
      </c>
      <c r="D115" s="39">
        <f t="shared" si="111"/>
        <v>0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>
        <v>-40</v>
      </c>
      <c r="T115" s="42"/>
      <c r="U115" s="42">
        <v>220</v>
      </c>
      <c r="V115" s="42"/>
      <c r="W115" s="42">
        <v>-100</v>
      </c>
      <c r="X115" s="42"/>
      <c r="Y115" s="42"/>
      <c r="Z115" s="42">
        <v>-80</v>
      </c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</row>
    <row r="116" spans="1:38" x14ac:dyDescent="0.2">
      <c r="A116" s="25" t="s">
        <v>45</v>
      </c>
      <c r="B116" s="40"/>
      <c r="C116" s="46"/>
      <c r="D116" s="39">
        <f>SUM(E116:AL116)</f>
        <v>0</v>
      </c>
      <c r="E116" s="42">
        <f t="shared" ref="E116:AL116" si="114">SUM(E117:E119)</f>
        <v>0</v>
      </c>
      <c r="F116" s="42">
        <f t="shared" si="114"/>
        <v>0</v>
      </c>
      <c r="G116" s="42">
        <f t="shared" si="114"/>
        <v>0</v>
      </c>
      <c r="H116" s="42">
        <f t="shared" si="114"/>
        <v>0</v>
      </c>
      <c r="I116" s="42">
        <f t="shared" si="114"/>
        <v>0</v>
      </c>
      <c r="J116" s="42">
        <f t="shared" si="114"/>
        <v>0</v>
      </c>
      <c r="K116" s="42">
        <f t="shared" si="114"/>
        <v>0</v>
      </c>
      <c r="L116" s="42">
        <f t="shared" si="114"/>
        <v>2500</v>
      </c>
      <c r="M116" s="42">
        <f t="shared" si="114"/>
        <v>400</v>
      </c>
      <c r="N116" s="42">
        <f t="shared" si="114"/>
        <v>0</v>
      </c>
      <c r="O116" s="42">
        <f t="shared" si="114"/>
        <v>130</v>
      </c>
      <c r="P116" s="42">
        <f t="shared" si="114"/>
        <v>0</v>
      </c>
      <c r="Q116" s="42">
        <f t="shared" si="114"/>
        <v>690</v>
      </c>
      <c r="R116" s="42">
        <f t="shared" si="114"/>
        <v>-1890</v>
      </c>
      <c r="S116" s="42">
        <f t="shared" si="114"/>
        <v>0</v>
      </c>
      <c r="T116" s="42">
        <f t="shared" si="114"/>
        <v>0</v>
      </c>
      <c r="U116" s="42">
        <f t="shared" si="114"/>
        <v>0</v>
      </c>
      <c r="V116" s="42">
        <f t="shared" si="114"/>
        <v>1000</v>
      </c>
      <c r="W116" s="42">
        <f t="shared" si="114"/>
        <v>-1000</v>
      </c>
      <c r="X116" s="42">
        <f t="shared" si="114"/>
        <v>0</v>
      </c>
      <c r="Y116" s="42">
        <f t="shared" si="114"/>
        <v>0</v>
      </c>
      <c r="Z116" s="42">
        <f t="shared" si="114"/>
        <v>0</v>
      </c>
      <c r="AA116" s="42">
        <f t="shared" si="114"/>
        <v>0</v>
      </c>
      <c r="AB116" s="42">
        <f t="shared" si="114"/>
        <v>0</v>
      </c>
      <c r="AC116" s="42">
        <f t="shared" si="114"/>
        <v>0</v>
      </c>
      <c r="AD116" s="42">
        <f t="shared" si="114"/>
        <v>0</v>
      </c>
      <c r="AE116" s="42">
        <f t="shared" si="114"/>
        <v>0</v>
      </c>
      <c r="AF116" s="42">
        <f t="shared" si="114"/>
        <v>-1830</v>
      </c>
      <c r="AG116" s="42">
        <f t="shared" si="114"/>
        <v>0</v>
      </c>
      <c r="AH116" s="42">
        <f t="shared" si="114"/>
        <v>0</v>
      </c>
      <c r="AI116" s="42">
        <f t="shared" si="114"/>
        <v>0</v>
      </c>
      <c r="AJ116" s="42">
        <f t="shared" si="114"/>
        <v>0</v>
      </c>
      <c r="AK116" s="42">
        <f t="shared" si="114"/>
        <v>0</v>
      </c>
      <c r="AL116" s="42">
        <f t="shared" si="114"/>
        <v>0</v>
      </c>
    </row>
    <row r="117" spans="1:38" x14ac:dyDescent="0.2">
      <c r="A117" s="24" t="s">
        <v>46</v>
      </c>
      <c r="B117" s="40">
        <v>10700</v>
      </c>
      <c r="C117" s="46">
        <v>21</v>
      </c>
      <c r="D117" s="39">
        <f>SUM(E117:AL117)</f>
        <v>0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>
        <v>1000</v>
      </c>
      <c r="W117" s="42">
        <v>-1000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1:38" ht="24" x14ac:dyDescent="0.2">
      <c r="A118" s="24" t="s">
        <v>47</v>
      </c>
      <c r="B118" s="40">
        <v>10702</v>
      </c>
      <c r="C118" s="46">
        <v>21</v>
      </c>
      <c r="D118" s="39">
        <f t="shared" ref="D118" si="115">SUM(E118:AL118)</f>
        <v>0</v>
      </c>
      <c r="E118" s="42"/>
      <c r="F118" s="42"/>
      <c r="G118" s="42"/>
      <c r="H118" s="42"/>
      <c r="I118" s="42"/>
      <c r="J118" s="42"/>
      <c r="K118" s="42"/>
      <c r="L118" s="42">
        <v>2500</v>
      </c>
      <c r="M118" s="42"/>
      <c r="N118" s="42"/>
      <c r="O118" s="42"/>
      <c r="P118" s="42"/>
      <c r="Q118" s="42"/>
      <c r="R118" s="42">
        <v>-2500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1:38" x14ac:dyDescent="0.2">
      <c r="A119" s="24" t="s">
        <v>50</v>
      </c>
      <c r="B119" s="40">
        <v>10900</v>
      </c>
      <c r="C119" s="46">
        <v>21</v>
      </c>
      <c r="D119" s="39">
        <f>SUM(E119:AL119)</f>
        <v>0</v>
      </c>
      <c r="E119" s="42"/>
      <c r="F119" s="42"/>
      <c r="G119" s="42"/>
      <c r="H119" s="42"/>
      <c r="I119" s="42"/>
      <c r="J119" s="42"/>
      <c r="K119" s="42"/>
      <c r="L119" s="42"/>
      <c r="M119" s="42">
        <v>400</v>
      </c>
      <c r="N119" s="42"/>
      <c r="O119" s="42">
        <v>130</v>
      </c>
      <c r="P119" s="42"/>
      <c r="Q119" s="42">
        <v>690</v>
      </c>
      <c r="R119" s="42">
        <f>140+470</f>
        <v>610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>
        <f>-1290-540</f>
        <v>-1830</v>
      </c>
      <c r="AG119" s="42"/>
      <c r="AH119" s="42"/>
      <c r="AI119" s="42"/>
      <c r="AJ119" s="42"/>
      <c r="AK119" s="42"/>
      <c r="AL119" s="42"/>
    </row>
    <row r="120" spans="1:38" x14ac:dyDescent="0.2">
      <c r="A120" s="74"/>
      <c r="B120" s="75"/>
      <c r="C120" s="75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</row>
    <row r="121" spans="1:38" x14ac:dyDescent="0.2">
      <c r="A121" s="76" t="s">
        <v>31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</row>
    <row r="122" spans="1:38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</row>
    <row r="123" spans="1:38" x14ac:dyDescent="0.2">
      <c r="A123" s="53" t="s">
        <v>32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</row>
    <row r="124" spans="1:38" x14ac:dyDescent="0.2">
      <c r="A124" s="53" t="s">
        <v>33</v>
      </c>
      <c r="B124" s="53"/>
      <c r="C124" s="53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1:38" x14ac:dyDescent="0.2">
      <c r="A125" s="53"/>
      <c r="B125" s="53"/>
      <c r="C125" s="53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&amp;RLisa 
Tartu Linnavalitsuse 27.11.2012.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opLeftCell="A13" workbookViewId="0">
      <selection activeCell="H25" sqref="H25:H26"/>
    </sheetView>
  </sheetViews>
  <sheetFormatPr defaultRowHeight="12" x14ac:dyDescent="0.2"/>
  <cols>
    <col min="1" max="1" width="20.85546875" style="54" customWidth="1"/>
    <col min="2" max="2" width="5.28515625" style="54" bestFit="1" customWidth="1"/>
    <col min="3" max="3" width="3.28515625" style="54" bestFit="1" customWidth="1"/>
    <col min="4" max="5" width="8.42578125" style="54" bestFit="1" customWidth="1"/>
    <col min="6" max="6" width="5.7109375" style="54" bestFit="1" customWidth="1"/>
    <col min="7" max="7" width="4.42578125" style="54" bestFit="1" customWidth="1"/>
    <col min="8" max="8" width="5.7109375" style="54" bestFit="1" customWidth="1"/>
    <col min="9" max="9" width="5.42578125" style="54" bestFit="1" customWidth="1"/>
    <col min="10" max="10" width="5.7109375" style="54" bestFit="1" customWidth="1"/>
    <col min="11" max="11" width="5.42578125" style="54" customWidth="1"/>
    <col min="12" max="12" width="5.42578125" style="54" bestFit="1" customWidth="1"/>
    <col min="13" max="13" width="5.7109375" style="54" bestFit="1" customWidth="1"/>
    <col min="14" max="14" width="6.5703125" style="54" bestFit="1" customWidth="1"/>
    <col min="15" max="15" width="6.5703125" style="54" customWidth="1"/>
    <col min="16" max="16" width="4.42578125" style="54" bestFit="1" customWidth="1"/>
    <col min="17" max="17" width="4.5703125" style="54" customWidth="1"/>
    <col min="18" max="18" width="5.42578125" style="54" bestFit="1" customWidth="1"/>
    <col min="19" max="21" width="5.42578125" style="54" customWidth="1"/>
    <col min="22" max="22" width="6.5703125" style="54" bestFit="1" customWidth="1"/>
    <col min="23" max="24" width="5.7109375" style="54" bestFit="1" customWidth="1"/>
    <col min="25" max="25" width="4.42578125" style="54" bestFit="1" customWidth="1"/>
    <col min="26" max="26" width="5.42578125" style="54" bestFit="1" customWidth="1"/>
    <col min="27" max="27" width="8.42578125" style="54" bestFit="1" customWidth="1"/>
    <col min="28" max="29" width="6.5703125" style="54" bestFit="1" customWidth="1"/>
    <col min="30" max="31" width="6.5703125" style="54" customWidth="1"/>
    <col min="32" max="33" width="8.42578125" style="54" bestFit="1" customWidth="1"/>
    <col min="34" max="34" width="5.42578125" style="54" bestFit="1" customWidth="1"/>
    <col min="35" max="35" width="4.42578125" style="54" bestFit="1" customWidth="1"/>
    <col min="36" max="36" width="4.85546875" style="54" bestFit="1" customWidth="1"/>
    <col min="37" max="16384" width="9.140625" style="54"/>
  </cols>
  <sheetData>
    <row r="1" spans="1:36" x14ac:dyDescent="0.2">
      <c r="A1" s="52" t="s">
        <v>0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36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5" t="s">
        <v>1</v>
      </c>
      <c r="R2" s="53"/>
      <c r="S2" s="53"/>
      <c r="T2" s="53"/>
      <c r="U2" s="53"/>
      <c r="V2" s="53"/>
      <c r="W2" s="53"/>
      <c r="X2" s="53"/>
      <c r="Y2" s="53"/>
      <c r="Z2" s="53"/>
    </row>
    <row r="3" spans="1:36" ht="108" x14ac:dyDescent="0.2">
      <c r="A3" s="56" t="s">
        <v>184</v>
      </c>
      <c r="B3" s="57" t="s">
        <v>2</v>
      </c>
      <c r="C3" s="57" t="s">
        <v>3</v>
      </c>
      <c r="D3" s="58" t="s">
        <v>4</v>
      </c>
      <c r="E3" s="19" t="s">
        <v>68</v>
      </c>
      <c r="F3" s="19" t="s">
        <v>5</v>
      </c>
      <c r="G3" s="19" t="s">
        <v>59</v>
      </c>
      <c r="H3" s="19" t="s">
        <v>6</v>
      </c>
      <c r="I3" s="19" t="s">
        <v>7</v>
      </c>
      <c r="J3" s="19" t="s">
        <v>8</v>
      </c>
      <c r="K3" s="19" t="s">
        <v>40</v>
      </c>
      <c r="L3" s="19" t="s">
        <v>9</v>
      </c>
      <c r="M3" s="19" t="s">
        <v>10</v>
      </c>
      <c r="N3" s="59" t="s">
        <v>11</v>
      </c>
      <c r="O3" s="59" t="s">
        <v>71</v>
      </c>
      <c r="P3" s="59" t="s">
        <v>106</v>
      </c>
      <c r="Q3" s="59" t="s">
        <v>12</v>
      </c>
      <c r="R3" s="19" t="s">
        <v>13</v>
      </c>
      <c r="S3" s="19" t="s">
        <v>147</v>
      </c>
      <c r="T3" s="19" t="s">
        <v>145</v>
      </c>
      <c r="U3" s="19" t="s">
        <v>165</v>
      </c>
      <c r="V3" s="19" t="s">
        <v>14</v>
      </c>
      <c r="W3" s="59" t="s">
        <v>15</v>
      </c>
      <c r="X3" s="59" t="s">
        <v>53</v>
      </c>
      <c r="Y3" s="59" t="s">
        <v>146</v>
      </c>
      <c r="Z3" s="59" t="s">
        <v>124</v>
      </c>
      <c r="AA3" s="60" t="s">
        <v>16</v>
      </c>
      <c r="AB3" s="1" t="s">
        <v>17</v>
      </c>
      <c r="AC3" s="1" t="s">
        <v>18</v>
      </c>
      <c r="AD3" s="1" t="s">
        <v>19</v>
      </c>
      <c r="AE3" s="1" t="s">
        <v>52</v>
      </c>
      <c r="AF3" s="1" t="s">
        <v>66</v>
      </c>
      <c r="AG3" s="1" t="s">
        <v>67</v>
      </c>
      <c r="AH3" s="1" t="s">
        <v>122</v>
      </c>
      <c r="AI3" s="1" t="s">
        <v>123</v>
      </c>
      <c r="AJ3" s="1" t="s">
        <v>49</v>
      </c>
    </row>
    <row r="4" spans="1:36" x14ac:dyDescent="0.2">
      <c r="A4" s="2"/>
      <c r="B4" s="2"/>
      <c r="C4" s="2"/>
      <c r="D4" s="61"/>
      <c r="E4" s="62">
        <v>1551</v>
      </c>
      <c r="F4" s="62">
        <v>4134</v>
      </c>
      <c r="G4" s="62">
        <v>5001</v>
      </c>
      <c r="H4" s="62">
        <v>5002</v>
      </c>
      <c r="I4" s="62">
        <v>5005</v>
      </c>
      <c r="J4" s="62">
        <v>506</v>
      </c>
      <c r="K4" s="62">
        <v>5500</v>
      </c>
      <c r="L4" s="62">
        <v>5503</v>
      </c>
      <c r="M4" s="62">
        <v>5504</v>
      </c>
      <c r="N4" s="62">
        <v>5511</v>
      </c>
      <c r="O4" s="62">
        <v>5512</v>
      </c>
      <c r="P4" s="62">
        <v>5513</v>
      </c>
      <c r="Q4" s="62" t="s">
        <v>20</v>
      </c>
      <c r="R4" s="62">
        <v>5515</v>
      </c>
      <c r="S4" s="62">
        <v>5516</v>
      </c>
      <c r="T4" s="62">
        <v>5521</v>
      </c>
      <c r="U4" s="62">
        <v>5522</v>
      </c>
      <c r="V4" s="62">
        <v>5524</v>
      </c>
      <c r="W4" s="62">
        <v>5525</v>
      </c>
      <c r="X4" s="62">
        <v>5526</v>
      </c>
      <c r="Y4" s="62">
        <v>5532</v>
      </c>
      <c r="Z4" s="62">
        <v>601</v>
      </c>
      <c r="AA4" s="63"/>
      <c r="AB4" s="63" t="s">
        <v>21</v>
      </c>
      <c r="AC4" s="63" t="s">
        <v>22</v>
      </c>
      <c r="AD4" s="63" t="s">
        <v>23</v>
      </c>
      <c r="AE4" s="63" t="s">
        <v>51</v>
      </c>
      <c r="AF4" s="63" t="s">
        <v>65</v>
      </c>
      <c r="AG4" s="63" t="s">
        <v>64</v>
      </c>
      <c r="AH4" s="63">
        <v>3238</v>
      </c>
      <c r="AI4" s="63">
        <v>3888</v>
      </c>
      <c r="AJ4" s="63">
        <v>3224</v>
      </c>
    </row>
    <row r="5" spans="1:36" x14ac:dyDescent="0.2">
      <c r="A5" s="2" t="s">
        <v>24</v>
      </c>
      <c r="B5" s="2"/>
      <c r="C5" s="2"/>
      <c r="D5" s="3">
        <f t="shared" ref="D5:D11" si="0">SUM(E5:Z5)</f>
        <v>703229</v>
      </c>
      <c r="E5" s="3">
        <f t="shared" ref="E5:AJ5" si="1">SUM(E6,E38,E31,E41,E43)</f>
        <v>178200</v>
      </c>
      <c r="F5" s="3">
        <f t="shared" si="1"/>
        <v>41806</v>
      </c>
      <c r="G5" s="3">
        <f t="shared" si="1"/>
        <v>474</v>
      </c>
      <c r="H5" s="3">
        <f t="shared" si="1"/>
        <v>49777</v>
      </c>
      <c r="I5" s="3">
        <f t="shared" si="1"/>
        <v>700</v>
      </c>
      <c r="J5" s="3">
        <f t="shared" si="1"/>
        <v>17528</v>
      </c>
      <c r="K5" s="3">
        <f t="shared" si="1"/>
        <v>23302</v>
      </c>
      <c r="L5" s="3">
        <f t="shared" si="1"/>
        <v>15993</v>
      </c>
      <c r="M5" s="3">
        <f t="shared" si="1"/>
        <v>35479</v>
      </c>
      <c r="N5" s="3">
        <f t="shared" si="1"/>
        <v>1400</v>
      </c>
      <c r="O5" s="3">
        <f t="shared" si="1"/>
        <v>145700</v>
      </c>
      <c r="P5" s="3">
        <f t="shared" si="1"/>
        <v>100</v>
      </c>
      <c r="Q5" s="3">
        <f t="shared" si="1"/>
        <v>-817</v>
      </c>
      <c r="R5" s="3">
        <f t="shared" si="1"/>
        <v>7443</v>
      </c>
      <c r="S5" s="3">
        <f t="shared" si="1"/>
        <v>-1013</v>
      </c>
      <c r="T5" s="3">
        <f t="shared" si="1"/>
        <v>1989</v>
      </c>
      <c r="U5" s="3">
        <f t="shared" si="1"/>
        <v>-750</v>
      </c>
      <c r="V5" s="3">
        <f t="shared" si="1"/>
        <v>128088</v>
      </c>
      <c r="W5" s="3">
        <f t="shared" si="1"/>
        <v>44975</v>
      </c>
      <c r="X5" s="3">
        <f t="shared" si="1"/>
        <v>12925</v>
      </c>
      <c r="Y5" s="3">
        <f t="shared" si="1"/>
        <v>-70</v>
      </c>
      <c r="Z5" s="3">
        <f t="shared" si="1"/>
        <v>0</v>
      </c>
      <c r="AA5" s="3">
        <f t="shared" si="1"/>
        <v>703229</v>
      </c>
      <c r="AB5" s="3">
        <f t="shared" si="1"/>
        <v>265049</v>
      </c>
      <c r="AC5" s="3">
        <f t="shared" si="1"/>
        <v>89318</v>
      </c>
      <c r="AD5" s="3">
        <f t="shared" si="1"/>
        <v>9412</v>
      </c>
      <c r="AE5" s="3">
        <f t="shared" si="1"/>
        <v>13050</v>
      </c>
      <c r="AF5" s="3">
        <f t="shared" si="1"/>
        <v>0</v>
      </c>
      <c r="AG5" s="3">
        <f t="shared" si="1"/>
        <v>323900</v>
      </c>
      <c r="AH5" s="3">
        <f t="shared" si="1"/>
        <v>700</v>
      </c>
      <c r="AI5" s="3">
        <f t="shared" si="1"/>
        <v>600</v>
      </c>
      <c r="AJ5" s="3">
        <f t="shared" si="1"/>
        <v>1200</v>
      </c>
    </row>
    <row r="6" spans="1:36" x14ac:dyDescent="0.2">
      <c r="A6" s="4" t="s">
        <v>72</v>
      </c>
      <c r="B6" s="5"/>
      <c r="C6" s="2"/>
      <c r="D6" s="6">
        <f t="shared" si="0"/>
        <v>360145</v>
      </c>
      <c r="E6" s="3">
        <f>SUM(E7,E12,E26:E30)</f>
        <v>0</v>
      </c>
      <c r="F6" s="3">
        <f>SUM(F7,F12,F26:F30)</f>
        <v>41806</v>
      </c>
      <c r="G6" s="3">
        <f t="shared" ref="G6:AJ6" si="2">SUM(G7,G12,G26:G30)</f>
        <v>230</v>
      </c>
      <c r="H6" s="3">
        <f t="shared" si="2"/>
        <v>48630</v>
      </c>
      <c r="I6" s="3">
        <f t="shared" si="2"/>
        <v>700</v>
      </c>
      <c r="J6" s="3">
        <f t="shared" si="2"/>
        <v>17046</v>
      </c>
      <c r="K6" s="3">
        <f t="shared" si="2"/>
        <v>23227</v>
      </c>
      <c r="L6" s="3">
        <f t="shared" si="2"/>
        <v>15430</v>
      </c>
      <c r="M6" s="3">
        <f t="shared" si="2"/>
        <v>35479</v>
      </c>
      <c r="N6" s="3">
        <f t="shared" si="2"/>
        <v>100</v>
      </c>
      <c r="O6" s="3">
        <f t="shared" si="2"/>
        <v>0</v>
      </c>
      <c r="P6" s="3">
        <f t="shared" si="2"/>
        <v>100</v>
      </c>
      <c r="Q6" s="3">
        <f t="shared" si="2"/>
        <v>-817</v>
      </c>
      <c r="R6" s="3">
        <f t="shared" si="2"/>
        <v>7443</v>
      </c>
      <c r="S6" s="3">
        <f t="shared" si="2"/>
        <v>-1013</v>
      </c>
      <c r="T6" s="3">
        <f t="shared" si="2"/>
        <v>1989</v>
      </c>
      <c r="U6" s="3">
        <f t="shared" si="2"/>
        <v>-750</v>
      </c>
      <c r="V6" s="3">
        <f t="shared" si="2"/>
        <v>128088</v>
      </c>
      <c r="W6" s="3">
        <f t="shared" si="2"/>
        <v>42527</v>
      </c>
      <c r="X6" s="3">
        <f t="shared" si="2"/>
        <v>0</v>
      </c>
      <c r="Y6" s="3">
        <f t="shared" si="2"/>
        <v>-70</v>
      </c>
      <c r="Z6" s="3">
        <f t="shared" si="2"/>
        <v>0</v>
      </c>
      <c r="AA6" s="3">
        <f t="shared" si="2"/>
        <v>360145</v>
      </c>
      <c r="AB6" s="3">
        <f t="shared" si="2"/>
        <v>263658</v>
      </c>
      <c r="AC6" s="3">
        <f t="shared" si="2"/>
        <v>88618</v>
      </c>
      <c r="AD6" s="3">
        <f t="shared" si="2"/>
        <v>7869</v>
      </c>
      <c r="AE6" s="3">
        <f t="shared" si="2"/>
        <v>0</v>
      </c>
      <c r="AF6" s="3">
        <f t="shared" si="2"/>
        <v>0</v>
      </c>
      <c r="AG6" s="3">
        <f t="shared" si="2"/>
        <v>0</v>
      </c>
      <c r="AH6" s="3">
        <f t="shared" si="2"/>
        <v>0</v>
      </c>
      <c r="AI6" s="3">
        <f t="shared" si="2"/>
        <v>0</v>
      </c>
      <c r="AJ6" s="3">
        <f t="shared" si="2"/>
        <v>0</v>
      </c>
    </row>
    <row r="7" spans="1:36" x14ac:dyDescent="0.2">
      <c r="A7" s="48" t="s">
        <v>144</v>
      </c>
      <c r="B7" s="5" t="s">
        <v>142</v>
      </c>
      <c r="C7" s="2">
        <v>25</v>
      </c>
      <c r="D7" s="6">
        <f t="shared" si="0"/>
        <v>8877</v>
      </c>
      <c r="E7" s="3">
        <f t="shared" ref="E7:AJ7" si="3">SUM(E8:E11)</f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1500</v>
      </c>
      <c r="M7" s="3">
        <f t="shared" si="3"/>
        <v>-2500</v>
      </c>
      <c r="N7" s="3">
        <f t="shared" si="3"/>
        <v>0</v>
      </c>
      <c r="O7" s="3">
        <f t="shared" si="3"/>
        <v>0</v>
      </c>
      <c r="P7" s="3">
        <f t="shared" si="3"/>
        <v>100</v>
      </c>
      <c r="Q7" s="3">
        <f t="shared" si="3"/>
        <v>0</v>
      </c>
      <c r="R7" s="3">
        <f t="shared" si="3"/>
        <v>540</v>
      </c>
      <c r="S7" s="3">
        <f t="shared" si="3"/>
        <v>0</v>
      </c>
      <c r="T7" s="3">
        <f t="shared" si="3"/>
        <v>643</v>
      </c>
      <c r="U7" s="3">
        <f t="shared" si="3"/>
        <v>0</v>
      </c>
      <c r="V7" s="3">
        <f t="shared" si="3"/>
        <v>5732</v>
      </c>
      <c r="W7" s="3">
        <f t="shared" si="3"/>
        <v>3182</v>
      </c>
      <c r="X7" s="3">
        <f t="shared" si="3"/>
        <v>0</v>
      </c>
      <c r="Y7" s="3">
        <f t="shared" si="3"/>
        <v>-320</v>
      </c>
      <c r="Z7" s="3">
        <f t="shared" si="3"/>
        <v>0</v>
      </c>
      <c r="AA7" s="3">
        <f t="shared" si="3"/>
        <v>8877</v>
      </c>
      <c r="AB7" s="3">
        <f t="shared" si="3"/>
        <v>643</v>
      </c>
      <c r="AC7" s="3">
        <f t="shared" si="3"/>
        <v>6534</v>
      </c>
      <c r="AD7" s="3">
        <f t="shared" si="3"/>
        <v>1700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</row>
    <row r="8" spans="1:36" x14ac:dyDescent="0.2">
      <c r="A8" s="22" t="s">
        <v>138</v>
      </c>
      <c r="B8" s="49"/>
      <c r="C8" s="7"/>
      <c r="D8" s="8">
        <f t="shared" si="0"/>
        <v>57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57</v>
      </c>
      <c r="X8" s="9"/>
      <c r="Y8" s="9"/>
      <c r="Z8" s="9"/>
      <c r="AA8" s="9">
        <f>SUM(AB8:AJ8)</f>
        <v>57</v>
      </c>
      <c r="AB8" s="9"/>
      <c r="AC8" s="9">
        <v>57</v>
      </c>
      <c r="AD8" s="9"/>
      <c r="AE8" s="9"/>
      <c r="AF8" s="9"/>
      <c r="AG8" s="9"/>
      <c r="AH8" s="9"/>
      <c r="AI8" s="9"/>
      <c r="AJ8" s="9"/>
    </row>
    <row r="9" spans="1:36" x14ac:dyDescent="0.2">
      <c r="A9" s="22" t="s">
        <v>139</v>
      </c>
      <c r="B9" s="49"/>
      <c r="C9" s="7"/>
      <c r="D9" s="8">
        <f t="shared" si="0"/>
        <v>4000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v>4000</v>
      </c>
      <c r="W9" s="9"/>
      <c r="X9" s="9"/>
      <c r="Y9" s="9"/>
      <c r="Z9" s="9"/>
      <c r="AA9" s="9">
        <f>SUM(AB9:AJ9)</f>
        <v>4000</v>
      </c>
      <c r="AB9" s="9"/>
      <c r="AC9" s="9">
        <v>4000</v>
      </c>
      <c r="AD9" s="9"/>
      <c r="AE9" s="9"/>
      <c r="AF9" s="9"/>
      <c r="AG9" s="9"/>
      <c r="AH9" s="9"/>
      <c r="AI9" s="9"/>
      <c r="AJ9" s="9"/>
    </row>
    <row r="10" spans="1:36" x14ac:dyDescent="0.2">
      <c r="A10" s="22" t="s">
        <v>140</v>
      </c>
      <c r="B10" s="49"/>
      <c r="C10" s="7"/>
      <c r="D10" s="8">
        <f t="shared" si="0"/>
        <v>643</v>
      </c>
      <c r="E10" s="9"/>
      <c r="F10" s="9"/>
      <c r="G10" s="9"/>
      <c r="H10" s="9"/>
      <c r="I10" s="9"/>
      <c r="J10" s="9"/>
      <c r="K10" s="9"/>
      <c r="L10" s="9"/>
      <c r="M10" s="9">
        <v>400</v>
      </c>
      <c r="N10" s="9"/>
      <c r="O10" s="9"/>
      <c r="P10" s="9"/>
      <c r="Q10" s="9"/>
      <c r="R10" s="9">
        <v>540</v>
      </c>
      <c r="S10" s="9"/>
      <c r="T10" s="9">
        <v>643</v>
      </c>
      <c r="U10" s="9"/>
      <c r="V10" s="9">
        <v>232</v>
      </c>
      <c r="W10" s="9">
        <v>-602</v>
      </c>
      <c r="X10" s="9"/>
      <c r="Y10" s="9">
        <v>-570</v>
      </c>
      <c r="Z10" s="9"/>
      <c r="AA10" s="9">
        <f>SUM(AB10:AJ10)</f>
        <v>643</v>
      </c>
      <c r="AB10" s="9">
        <v>643</v>
      </c>
      <c r="AC10" s="9"/>
      <c r="AD10" s="9"/>
      <c r="AE10" s="9"/>
      <c r="AF10" s="9"/>
      <c r="AG10" s="9"/>
      <c r="AH10" s="9"/>
      <c r="AI10" s="9"/>
      <c r="AJ10" s="9"/>
    </row>
    <row r="11" spans="1:36" x14ac:dyDescent="0.2">
      <c r="A11" s="22" t="s">
        <v>141</v>
      </c>
      <c r="B11" s="49"/>
      <c r="C11" s="7"/>
      <c r="D11" s="8">
        <f t="shared" si="0"/>
        <v>4177</v>
      </c>
      <c r="E11" s="9"/>
      <c r="F11" s="9"/>
      <c r="G11" s="9"/>
      <c r="H11" s="9"/>
      <c r="I11" s="9"/>
      <c r="J11" s="9"/>
      <c r="K11" s="9"/>
      <c r="L11" s="9">
        <v>1500</v>
      </c>
      <c r="M11" s="9">
        <v>-2900</v>
      </c>
      <c r="N11" s="9"/>
      <c r="O11" s="9"/>
      <c r="P11" s="9">
        <v>100</v>
      </c>
      <c r="Q11" s="9"/>
      <c r="R11" s="9"/>
      <c r="S11" s="9"/>
      <c r="T11" s="9"/>
      <c r="U11" s="9"/>
      <c r="V11" s="9">
        <v>1500</v>
      </c>
      <c r="W11" s="9">
        <v>3727</v>
      </c>
      <c r="X11" s="9"/>
      <c r="Y11" s="9">
        <v>250</v>
      </c>
      <c r="Z11" s="9"/>
      <c r="AA11" s="9">
        <f>SUM(AB11:AJ11)</f>
        <v>4177</v>
      </c>
      <c r="AB11" s="9"/>
      <c r="AC11" s="9">
        <f>2377+100</f>
        <v>2477</v>
      </c>
      <c r="AD11" s="9">
        <v>1700</v>
      </c>
      <c r="AE11" s="9"/>
      <c r="AF11" s="9"/>
      <c r="AG11" s="9"/>
      <c r="AH11" s="9"/>
      <c r="AI11" s="9"/>
      <c r="AJ11" s="9"/>
    </row>
    <row r="12" spans="1:36" x14ac:dyDescent="0.2">
      <c r="A12" s="48" t="s">
        <v>126</v>
      </c>
      <c r="B12" s="5" t="s">
        <v>25</v>
      </c>
      <c r="C12" s="2"/>
      <c r="D12" s="6">
        <f>SUM(D13:D25)</f>
        <v>176336</v>
      </c>
      <c r="E12" s="6">
        <f t="shared" ref="E12:AJ12" si="4">SUM(E13:E25)</f>
        <v>0</v>
      </c>
      <c r="F12" s="6">
        <f t="shared" si="4"/>
        <v>300</v>
      </c>
      <c r="G12" s="6">
        <f t="shared" si="4"/>
        <v>230</v>
      </c>
      <c r="H12" s="6">
        <f t="shared" si="4"/>
        <v>29354</v>
      </c>
      <c r="I12" s="6">
        <f t="shared" si="4"/>
        <v>700</v>
      </c>
      <c r="J12" s="6">
        <f t="shared" si="4"/>
        <v>10415</v>
      </c>
      <c r="K12" s="6">
        <f t="shared" si="4"/>
        <v>25227</v>
      </c>
      <c r="L12" s="6">
        <f t="shared" si="4"/>
        <v>13870</v>
      </c>
      <c r="M12" s="6">
        <f t="shared" si="4"/>
        <v>33245</v>
      </c>
      <c r="N12" s="6">
        <f t="shared" si="4"/>
        <v>100</v>
      </c>
      <c r="O12" s="6">
        <f t="shared" si="4"/>
        <v>0</v>
      </c>
      <c r="P12" s="6">
        <f t="shared" si="4"/>
        <v>0</v>
      </c>
      <c r="Q12" s="6">
        <f t="shared" si="4"/>
        <v>-517</v>
      </c>
      <c r="R12" s="6">
        <f t="shared" si="4"/>
        <v>6903</v>
      </c>
      <c r="S12" s="6">
        <f t="shared" si="4"/>
        <v>-1013</v>
      </c>
      <c r="T12" s="6">
        <f t="shared" si="4"/>
        <v>816</v>
      </c>
      <c r="U12" s="6">
        <f t="shared" si="4"/>
        <v>-750</v>
      </c>
      <c r="V12" s="6">
        <f t="shared" si="4"/>
        <v>17861</v>
      </c>
      <c r="W12" s="6">
        <f t="shared" si="4"/>
        <v>39345</v>
      </c>
      <c r="X12" s="6">
        <f t="shared" si="4"/>
        <v>0</v>
      </c>
      <c r="Y12" s="6">
        <f t="shared" si="4"/>
        <v>250</v>
      </c>
      <c r="Z12" s="6">
        <f t="shared" si="4"/>
        <v>0</v>
      </c>
      <c r="AA12" s="6">
        <f t="shared" si="4"/>
        <v>176336</v>
      </c>
      <c r="AB12" s="6">
        <f t="shared" si="4"/>
        <v>92817</v>
      </c>
      <c r="AC12" s="6">
        <f t="shared" si="4"/>
        <v>82084</v>
      </c>
      <c r="AD12" s="6">
        <f t="shared" si="4"/>
        <v>1435</v>
      </c>
      <c r="AE12" s="6">
        <f t="shared" si="4"/>
        <v>0</v>
      </c>
      <c r="AF12" s="6">
        <f t="shared" si="4"/>
        <v>0</v>
      </c>
      <c r="AG12" s="6">
        <f t="shared" si="4"/>
        <v>0</v>
      </c>
      <c r="AH12" s="6">
        <f t="shared" si="4"/>
        <v>0</v>
      </c>
      <c r="AI12" s="6">
        <f t="shared" si="4"/>
        <v>0</v>
      </c>
      <c r="AJ12" s="6">
        <f t="shared" si="4"/>
        <v>0</v>
      </c>
    </row>
    <row r="13" spans="1:36" x14ac:dyDescent="0.2">
      <c r="A13" s="22" t="s">
        <v>152</v>
      </c>
      <c r="B13" s="49"/>
      <c r="C13" s="7">
        <v>25</v>
      </c>
      <c r="D13" s="6">
        <f t="shared" ref="D13:D38" si="5">SUM(E13:Z13)</f>
        <v>6060</v>
      </c>
      <c r="E13" s="9"/>
      <c r="F13" s="9"/>
      <c r="G13" s="9"/>
      <c r="H13" s="9"/>
      <c r="I13" s="9"/>
      <c r="J13" s="9"/>
      <c r="K13" s="9">
        <v>305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3700</v>
      </c>
      <c r="W13" s="9">
        <v>2055</v>
      </c>
      <c r="X13" s="9"/>
      <c r="Y13" s="9"/>
      <c r="Z13" s="9"/>
      <c r="AA13" s="3">
        <f t="shared" ref="AA13:AA30" si="6">SUM(AB13:AJ13)</f>
        <v>6060</v>
      </c>
      <c r="AB13" s="9"/>
      <c r="AC13" s="9">
        <f>3700+2360</f>
        <v>6060</v>
      </c>
      <c r="AD13" s="9"/>
      <c r="AE13" s="9"/>
      <c r="AF13" s="9"/>
      <c r="AG13" s="9"/>
      <c r="AH13" s="9"/>
      <c r="AI13" s="9"/>
      <c r="AJ13" s="9"/>
    </row>
    <row r="14" spans="1:36" x14ac:dyDescent="0.2">
      <c r="A14" s="51" t="s">
        <v>153</v>
      </c>
      <c r="B14" s="49"/>
      <c r="C14" s="7">
        <v>25</v>
      </c>
      <c r="D14" s="6">
        <f t="shared" si="5"/>
        <v>200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-750</v>
      </c>
      <c r="V14" s="9">
        <v>750</v>
      </c>
      <c r="W14" s="9">
        <v>200</v>
      </c>
      <c r="X14" s="9"/>
      <c r="Y14" s="9"/>
      <c r="Z14" s="9"/>
      <c r="AA14" s="3">
        <f t="shared" si="6"/>
        <v>200</v>
      </c>
      <c r="AB14" s="9"/>
      <c r="AC14" s="9"/>
      <c r="AD14" s="9">
        <v>200</v>
      </c>
      <c r="AE14" s="9"/>
      <c r="AF14" s="9"/>
      <c r="AG14" s="9"/>
      <c r="AH14" s="9"/>
      <c r="AI14" s="9"/>
      <c r="AJ14" s="9"/>
    </row>
    <row r="15" spans="1:36" x14ac:dyDescent="0.2">
      <c r="A15" s="51" t="s">
        <v>154</v>
      </c>
      <c r="B15" s="49"/>
      <c r="C15" s="7">
        <v>25</v>
      </c>
      <c r="D15" s="6">
        <f t="shared" si="5"/>
        <v>16075</v>
      </c>
      <c r="E15" s="9"/>
      <c r="F15" s="9"/>
      <c r="G15" s="9"/>
      <c r="H15" s="9"/>
      <c r="I15" s="9"/>
      <c r="J15" s="9"/>
      <c r="K15" s="9">
        <v>1100</v>
      </c>
      <c r="L15" s="9"/>
      <c r="M15" s="9">
        <v>12540</v>
      </c>
      <c r="N15" s="9"/>
      <c r="O15" s="9"/>
      <c r="P15" s="9"/>
      <c r="Q15" s="9">
        <v>1500</v>
      </c>
      <c r="R15" s="9"/>
      <c r="S15" s="9"/>
      <c r="T15" s="9"/>
      <c r="U15" s="9"/>
      <c r="V15" s="9">
        <v>160</v>
      </c>
      <c r="W15" s="9">
        <v>525</v>
      </c>
      <c r="X15" s="9"/>
      <c r="Y15" s="9">
        <v>250</v>
      </c>
      <c r="Z15" s="9"/>
      <c r="AA15" s="3">
        <f t="shared" si="6"/>
        <v>16075</v>
      </c>
      <c r="AB15" s="9"/>
      <c r="AC15" s="9">
        <v>16000</v>
      </c>
      <c r="AD15" s="9">
        <v>75</v>
      </c>
      <c r="AE15" s="9"/>
      <c r="AF15" s="9"/>
      <c r="AG15" s="9"/>
      <c r="AH15" s="9"/>
      <c r="AI15" s="9"/>
      <c r="AJ15" s="9"/>
    </row>
    <row r="16" spans="1:36" x14ac:dyDescent="0.2">
      <c r="A16" s="51" t="s">
        <v>150</v>
      </c>
      <c r="B16" s="49"/>
      <c r="C16" s="7">
        <v>25</v>
      </c>
      <c r="D16" s="6">
        <f t="shared" si="5"/>
        <v>16900</v>
      </c>
      <c r="E16" s="9"/>
      <c r="F16" s="9"/>
      <c r="G16" s="9"/>
      <c r="H16" s="9"/>
      <c r="I16" s="9"/>
      <c r="J16" s="9"/>
      <c r="K16" s="9"/>
      <c r="L16" s="9">
        <v>5600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11300</v>
      </c>
      <c r="X16" s="9"/>
      <c r="Y16" s="9"/>
      <c r="Z16" s="9"/>
      <c r="AA16" s="3">
        <f t="shared" si="6"/>
        <v>16900</v>
      </c>
      <c r="AB16" s="9"/>
      <c r="AC16" s="9">
        <v>16900</v>
      </c>
      <c r="AD16" s="9"/>
      <c r="AE16" s="9"/>
      <c r="AF16" s="9"/>
      <c r="AG16" s="9"/>
      <c r="AH16" s="9"/>
      <c r="AI16" s="9"/>
      <c r="AJ16" s="9"/>
    </row>
    <row r="17" spans="1:37" x14ac:dyDescent="0.2">
      <c r="A17" s="51" t="s">
        <v>155</v>
      </c>
      <c r="B17" s="49"/>
      <c r="C17" s="7">
        <v>25</v>
      </c>
      <c r="D17" s="6">
        <f t="shared" si="5"/>
        <v>11257</v>
      </c>
      <c r="E17" s="9"/>
      <c r="F17" s="9">
        <v>300</v>
      </c>
      <c r="G17" s="9"/>
      <c r="H17" s="9"/>
      <c r="I17" s="9"/>
      <c r="J17" s="9"/>
      <c r="K17" s="9"/>
      <c r="L17" s="9">
        <v>9600</v>
      </c>
      <c r="M17" s="9"/>
      <c r="N17" s="9"/>
      <c r="O17" s="9"/>
      <c r="P17" s="9"/>
      <c r="Q17" s="9"/>
      <c r="R17" s="9"/>
      <c r="S17" s="9"/>
      <c r="T17" s="9"/>
      <c r="U17" s="9"/>
      <c r="V17" s="9">
        <v>1357</v>
      </c>
      <c r="W17" s="9"/>
      <c r="X17" s="9"/>
      <c r="Y17" s="9"/>
      <c r="Z17" s="9"/>
      <c r="AA17" s="3">
        <f t="shared" si="6"/>
        <v>11257</v>
      </c>
      <c r="AB17" s="9"/>
      <c r="AC17" s="9">
        <f>9600+300+1357</f>
        <v>11257</v>
      </c>
      <c r="AD17" s="9"/>
      <c r="AE17" s="9"/>
      <c r="AF17" s="9"/>
      <c r="AG17" s="9"/>
      <c r="AH17" s="9"/>
      <c r="AI17" s="9"/>
      <c r="AJ17" s="9"/>
    </row>
    <row r="18" spans="1:37" x14ac:dyDescent="0.2">
      <c r="A18" s="51" t="s">
        <v>157</v>
      </c>
      <c r="B18" s="49"/>
      <c r="C18" s="7">
        <v>25</v>
      </c>
      <c r="D18" s="6">
        <f t="shared" si="5"/>
        <v>6152</v>
      </c>
      <c r="E18" s="9"/>
      <c r="F18" s="9"/>
      <c r="G18" s="9"/>
      <c r="H18" s="9"/>
      <c r="I18" s="9">
        <v>700</v>
      </c>
      <c r="J18" s="9">
        <v>241</v>
      </c>
      <c r="K18" s="9"/>
      <c r="L18" s="9"/>
      <c r="M18" s="9"/>
      <c r="N18" s="9"/>
      <c r="O18" s="9"/>
      <c r="P18" s="9"/>
      <c r="Q18" s="9">
        <v>-6890</v>
      </c>
      <c r="R18" s="9">
        <v>5290</v>
      </c>
      <c r="S18" s="9"/>
      <c r="T18" s="9"/>
      <c r="U18" s="9"/>
      <c r="V18" s="9">
        <v>2300</v>
      </c>
      <c r="W18" s="9">
        <v>4511</v>
      </c>
      <c r="X18" s="9"/>
      <c r="Y18" s="9"/>
      <c r="Z18" s="9"/>
      <c r="AA18" s="3">
        <f t="shared" si="6"/>
        <v>6152</v>
      </c>
      <c r="AB18" s="9"/>
      <c r="AC18" s="9">
        <f>2587+3565</f>
        <v>6152</v>
      </c>
      <c r="AD18" s="9"/>
      <c r="AE18" s="9"/>
      <c r="AF18" s="9"/>
      <c r="AG18" s="9"/>
      <c r="AH18" s="9"/>
      <c r="AI18" s="9"/>
      <c r="AJ18" s="9"/>
    </row>
    <row r="19" spans="1:37" x14ac:dyDescent="0.2">
      <c r="A19" s="51" t="s">
        <v>158</v>
      </c>
      <c r="B19" s="49"/>
      <c r="C19" s="7">
        <v>25</v>
      </c>
      <c r="D19" s="6">
        <f t="shared" si="5"/>
        <v>8685</v>
      </c>
      <c r="E19" s="9"/>
      <c r="F19" s="9"/>
      <c r="G19" s="9"/>
      <c r="H19" s="9">
        <v>75</v>
      </c>
      <c r="I19" s="9"/>
      <c r="J19" s="9">
        <v>26</v>
      </c>
      <c r="K19" s="9"/>
      <c r="L19" s="9"/>
      <c r="M19" s="9"/>
      <c r="N19" s="9">
        <v>100</v>
      </c>
      <c r="O19" s="9"/>
      <c r="P19" s="9"/>
      <c r="Q19" s="9"/>
      <c r="R19" s="9">
        <v>300</v>
      </c>
      <c r="S19" s="9"/>
      <c r="T19" s="9"/>
      <c r="U19" s="9"/>
      <c r="V19" s="9"/>
      <c r="W19" s="9">
        <v>8184</v>
      </c>
      <c r="X19" s="9"/>
      <c r="Y19" s="9"/>
      <c r="Z19" s="9"/>
      <c r="AA19" s="3">
        <f t="shared" si="6"/>
        <v>8685</v>
      </c>
      <c r="AB19" s="9">
        <v>464</v>
      </c>
      <c r="AC19" s="9">
        <v>8221</v>
      </c>
      <c r="AD19" s="9"/>
      <c r="AE19" s="9"/>
      <c r="AF19" s="9"/>
      <c r="AG19" s="9"/>
      <c r="AH19" s="9"/>
      <c r="AI19" s="9"/>
      <c r="AJ19" s="9"/>
    </row>
    <row r="20" spans="1:37" x14ac:dyDescent="0.2">
      <c r="A20" s="51" t="s">
        <v>159</v>
      </c>
      <c r="B20" s="49"/>
      <c r="C20" s="7">
        <v>25</v>
      </c>
      <c r="D20" s="6">
        <f t="shared" si="5"/>
        <v>1010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v>600</v>
      </c>
      <c r="W20" s="9">
        <v>410</v>
      </c>
      <c r="X20" s="9"/>
      <c r="Y20" s="9"/>
      <c r="Z20" s="9"/>
      <c r="AA20" s="3">
        <f t="shared" si="6"/>
        <v>1010</v>
      </c>
      <c r="AB20" s="9">
        <v>150</v>
      </c>
      <c r="AC20" s="9"/>
      <c r="AD20" s="9">
        <v>860</v>
      </c>
      <c r="AE20" s="9"/>
      <c r="AF20" s="9"/>
      <c r="AG20" s="9"/>
      <c r="AH20" s="9"/>
      <c r="AI20" s="9"/>
      <c r="AJ20" s="9"/>
    </row>
    <row r="21" spans="1:37" x14ac:dyDescent="0.2">
      <c r="A21" s="51" t="s">
        <v>151</v>
      </c>
      <c r="B21" s="7"/>
      <c r="C21" s="7">
        <v>21</v>
      </c>
      <c r="D21" s="6">
        <f t="shared" si="5"/>
        <v>91387</v>
      </c>
      <c r="E21" s="9"/>
      <c r="F21" s="9"/>
      <c r="G21" s="9"/>
      <c r="H21" s="9">
        <v>27569</v>
      </c>
      <c r="I21" s="9"/>
      <c r="J21" s="9">
        <v>9483</v>
      </c>
      <c r="K21" s="9">
        <v>22900</v>
      </c>
      <c r="L21" s="9"/>
      <c r="M21" s="9">
        <v>19941</v>
      </c>
      <c r="N21" s="9"/>
      <c r="O21" s="9"/>
      <c r="P21" s="9"/>
      <c r="Q21" s="9">
        <v>2600</v>
      </c>
      <c r="R21" s="9"/>
      <c r="S21" s="9"/>
      <c r="T21" s="9"/>
      <c r="U21" s="9"/>
      <c r="V21" s="9">
        <v>8894</v>
      </c>
      <c r="W21" s="9"/>
      <c r="X21" s="9"/>
      <c r="Y21" s="9"/>
      <c r="Z21" s="9"/>
      <c r="AA21" s="3">
        <f t="shared" si="6"/>
        <v>0</v>
      </c>
      <c r="AB21" s="9"/>
      <c r="AC21" s="9"/>
      <c r="AD21" s="9"/>
      <c r="AE21" s="9"/>
      <c r="AF21" s="9"/>
      <c r="AG21" s="9"/>
      <c r="AH21" s="9"/>
      <c r="AI21" s="9"/>
      <c r="AJ21" s="9"/>
    </row>
    <row r="22" spans="1:37" x14ac:dyDescent="0.2">
      <c r="A22" s="51" t="s">
        <v>195</v>
      </c>
      <c r="B22" s="80"/>
      <c r="C22" s="7">
        <v>21</v>
      </c>
      <c r="D22" s="6">
        <f t="shared" si="5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3">
        <f t="shared" si="6"/>
        <v>91387</v>
      </c>
      <c r="AB22" s="9">
        <v>91387</v>
      </c>
      <c r="AC22" s="9"/>
      <c r="AD22" s="9"/>
      <c r="AE22" s="9"/>
      <c r="AF22" s="9"/>
      <c r="AG22" s="9"/>
      <c r="AH22" s="9"/>
      <c r="AI22" s="9"/>
      <c r="AJ22" s="9"/>
    </row>
    <row r="23" spans="1:37" x14ac:dyDescent="0.2">
      <c r="A23" s="51" t="s">
        <v>151</v>
      </c>
      <c r="B23" s="49"/>
      <c r="C23" s="7">
        <v>25</v>
      </c>
      <c r="D23" s="6">
        <f t="shared" si="5"/>
        <v>500</v>
      </c>
      <c r="E23" s="9"/>
      <c r="F23" s="9"/>
      <c r="G23" s="9">
        <v>100</v>
      </c>
      <c r="H23" s="9">
        <v>200</v>
      </c>
      <c r="I23" s="9"/>
      <c r="J23" s="9">
        <v>103</v>
      </c>
      <c r="K23" s="9">
        <v>722</v>
      </c>
      <c r="L23" s="9">
        <v>-1330</v>
      </c>
      <c r="M23" s="9"/>
      <c r="N23" s="9"/>
      <c r="O23" s="9"/>
      <c r="P23" s="9"/>
      <c r="Q23" s="9">
        <v>93</v>
      </c>
      <c r="R23" s="9">
        <v>1313</v>
      </c>
      <c r="S23" s="9">
        <v>-1013</v>
      </c>
      <c r="T23" s="9"/>
      <c r="U23" s="9"/>
      <c r="V23" s="9">
        <v>100</v>
      </c>
      <c r="W23" s="9">
        <v>212</v>
      </c>
      <c r="X23" s="9"/>
      <c r="Y23" s="9"/>
      <c r="Z23" s="9"/>
      <c r="AA23" s="3">
        <f t="shared" si="6"/>
        <v>500</v>
      </c>
      <c r="AB23" s="9"/>
      <c r="AC23" s="9">
        <v>200</v>
      </c>
      <c r="AD23" s="9">
        <v>300</v>
      </c>
      <c r="AE23" s="9"/>
      <c r="AF23" s="9"/>
      <c r="AG23" s="9"/>
      <c r="AH23" s="9"/>
      <c r="AI23" s="9"/>
      <c r="AJ23" s="9"/>
    </row>
    <row r="24" spans="1:37" x14ac:dyDescent="0.2">
      <c r="A24" s="51" t="s">
        <v>161</v>
      </c>
      <c r="B24" s="49"/>
      <c r="C24" s="7">
        <v>25</v>
      </c>
      <c r="D24" s="6">
        <f t="shared" si="5"/>
        <v>17294</v>
      </c>
      <c r="E24" s="9"/>
      <c r="F24" s="9"/>
      <c r="G24" s="9">
        <v>130</v>
      </c>
      <c r="H24" s="9">
        <v>750</v>
      </c>
      <c r="I24" s="9"/>
      <c r="J24" s="9">
        <v>302</v>
      </c>
      <c r="K24" s="9">
        <v>200</v>
      </c>
      <c r="L24" s="9"/>
      <c r="M24" s="9">
        <v>764</v>
      </c>
      <c r="N24" s="9"/>
      <c r="O24" s="9"/>
      <c r="P24" s="9"/>
      <c r="Q24" s="9">
        <v>2180</v>
      </c>
      <c r="R24" s="9"/>
      <c r="S24" s="9"/>
      <c r="T24" s="9"/>
      <c r="U24" s="9"/>
      <c r="V24" s="9"/>
      <c r="W24" s="9">
        <v>12968</v>
      </c>
      <c r="X24" s="9"/>
      <c r="Y24" s="9"/>
      <c r="Z24" s="9"/>
      <c r="AA24" s="3">
        <f t="shared" si="6"/>
        <v>17294</v>
      </c>
      <c r="AB24" s="9"/>
      <c r="AC24" s="9">
        <f>764+14350+2180</f>
        <v>17294</v>
      </c>
      <c r="AD24" s="9"/>
      <c r="AE24" s="9"/>
      <c r="AF24" s="9"/>
      <c r="AG24" s="9"/>
      <c r="AH24" s="9"/>
      <c r="AI24" s="9"/>
      <c r="AJ24" s="9"/>
    </row>
    <row r="25" spans="1:37" x14ac:dyDescent="0.2">
      <c r="A25" s="51" t="s">
        <v>162</v>
      </c>
      <c r="B25" s="49"/>
      <c r="C25" s="7">
        <v>25</v>
      </c>
      <c r="D25" s="6">
        <f t="shared" si="5"/>
        <v>816</v>
      </c>
      <c r="E25" s="9"/>
      <c r="F25" s="9"/>
      <c r="G25" s="9"/>
      <c r="H25" s="9">
        <v>760</v>
      </c>
      <c r="I25" s="9"/>
      <c r="J25" s="9">
        <v>260</v>
      </c>
      <c r="K25" s="9"/>
      <c r="L25" s="9"/>
      <c r="M25" s="9"/>
      <c r="N25" s="9"/>
      <c r="O25" s="9"/>
      <c r="P25" s="9"/>
      <c r="Q25" s="9"/>
      <c r="R25" s="9"/>
      <c r="S25" s="9"/>
      <c r="T25" s="9">
        <v>816</v>
      </c>
      <c r="U25" s="9"/>
      <c r="V25" s="9"/>
      <c r="W25" s="9">
        <v>-1020</v>
      </c>
      <c r="X25" s="9"/>
      <c r="Y25" s="9"/>
      <c r="Z25" s="9"/>
      <c r="AA25" s="3">
        <f t="shared" si="6"/>
        <v>816</v>
      </c>
      <c r="AB25" s="9">
        <v>816</v>
      </c>
      <c r="AC25" s="9"/>
      <c r="AD25" s="9"/>
      <c r="AE25" s="9"/>
      <c r="AF25" s="9"/>
      <c r="AG25" s="9"/>
      <c r="AH25" s="9"/>
      <c r="AI25" s="9"/>
      <c r="AJ25" s="9"/>
    </row>
    <row r="26" spans="1:37" ht="24" x14ac:dyDescent="0.2">
      <c r="A26" s="48" t="s">
        <v>166</v>
      </c>
      <c r="B26" s="5" t="s">
        <v>167</v>
      </c>
      <c r="C26" s="2">
        <v>25</v>
      </c>
      <c r="D26" s="6">
        <f t="shared" si="5"/>
        <v>4734</v>
      </c>
      <c r="E26" s="3"/>
      <c r="F26" s="3"/>
      <c r="G26" s="3"/>
      <c r="H26" s="3"/>
      <c r="I26" s="3"/>
      <c r="J26" s="3"/>
      <c r="K26" s="3"/>
      <c r="L26" s="3"/>
      <c r="M26" s="3">
        <v>4734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>
        <f t="shared" si="6"/>
        <v>4734</v>
      </c>
      <c r="AB26" s="3"/>
      <c r="AC26" s="3"/>
      <c r="AD26" s="3">
        <v>4734</v>
      </c>
      <c r="AE26" s="3"/>
      <c r="AF26" s="3"/>
      <c r="AG26" s="3"/>
      <c r="AH26" s="3"/>
      <c r="AI26" s="3"/>
      <c r="AJ26" s="3"/>
      <c r="AK26" s="64"/>
    </row>
    <row r="27" spans="1:37" x14ac:dyDescent="0.2">
      <c r="A27" s="48" t="s">
        <v>26</v>
      </c>
      <c r="B27" s="5" t="s">
        <v>27</v>
      </c>
      <c r="C27" s="2">
        <v>21</v>
      </c>
      <c r="D27" s="6">
        <f t="shared" si="5"/>
        <v>147001</v>
      </c>
      <c r="E27" s="3"/>
      <c r="F27" s="3">
        <v>41506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105495</v>
      </c>
      <c r="W27" s="3"/>
      <c r="X27" s="3"/>
      <c r="Y27" s="3"/>
      <c r="Z27" s="3"/>
      <c r="AA27" s="3">
        <f t="shared" si="6"/>
        <v>0</v>
      </c>
      <c r="AB27" s="3"/>
      <c r="AC27" s="3"/>
      <c r="AD27" s="3"/>
      <c r="AE27" s="3"/>
      <c r="AF27" s="3"/>
      <c r="AG27" s="3"/>
      <c r="AH27" s="3"/>
      <c r="AI27" s="3"/>
      <c r="AJ27" s="3"/>
      <c r="AK27" s="64"/>
    </row>
    <row r="28" spans="1:37" ht="24" x14ac:dyDescent="0.2">
      <c r="A28" s="48" t="s">
        <v>196</v>
      </c>
      <c r="B28" s="5" t="s">
        <v>27</v>
      </c>
      <c r="C28" s="2">
        <v>21</v>
      </c>
      <c r="D28" s="6">
        <f t="shared" si="5"/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6"/>
        <v>147001</v>
      </c>
      <c r="AB28" s="3">
        <v>147001</v>
      </c>
      <c r="AC28" s="3"/>
      <c r="AD28" s="3"/>
      <c r="AE28" s="3"/>
      <c r="AF28" s="3"/>
      <c r="AG28" s="3"/>
      <c r="AH28" s="3"/>
      <c r="AI28" s="3"/>
      <c r="AJ28" s="3"/>
      <c r="AK28" s="64"/>
    </row>
    <row r="29" spans="1:37" x14ac:dyDescent="0.2">
      <c r="A29" s="48" t="s">
        <v>168</v>
      </c>
      <c r="B29" s="5" t="s">
        <v>169</v>
      </c>
      <c r="C29" s="2">
        <v>25</v>
      </c>
      <c r="D29" s="6">
        <f t="shared" si="5"/>
        <v>530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530</v>
      </c>
      <c r="U29" s="3"/>
      <c r="V29" s="3"/>
      <c r="W29" s="3"/>
      <c r="X29" s="3"/>
      <c r="Y29" s="3"/>
      <c r="Z29" s="3"/>
      <c r="AA29" s="3">
        <f t="shared" si="6"/>
        <v>530</v>
      </c>
      <c r="AB29" s="3">
        <v>530</v>
      </c>
      <c r="AC29" s="3"/>
      <c r="AD29" s="3"/>
      <c r="AE29" s="3"/>
      <c r="AF29" s="3"/>
      <c r="AG29" s="3"/>
      <c r="AH29" s="3"/>
      <c r="AI29" s="3"/>
      <c r="AJ29" s="3"/>
      <c r="AK29" s="64"/>
    </row>
    <row r="30" spans="1:37" ht="24" x14ac:dyDescent="0.2">
      <c r="A30" s="48" t="s">
        <v>170</v>
      </c>
      <c r="B30" s="5" t="s">
        <v>171</v>
      </c>
      <c r="C30" s="2">
        <v>25</v>
      </c>
      <c r="D30" s="6">
        <f t="shared" si="5"/>
        <v>22667</v>
      </c>
      <c r="E30" s="3"/>
      <c r="F30" s="3"/>
      <c r="G30" s="3"/>
      <c r="H30" s="3">
        <v>19276</v>
      </c>
      <c r="I30" s="3"/>
      <c r="J30" s="3">
        <v>6631</v>
      </c>
      <c r="K30" s="3">
        <v>-2000</v>
      </c>
      <c r="L30" s="3">
        <v>60</v>
      </c>
      <c r="M30" s="3"/>
      <c r="N30" s="3"/>
      <c r="O30" s="3"/>
      <c r="P30" s="3"/>
      <c r="Q30" s="3">
        <v>-300</v>
      </c>
      <c r="R30" s="3"/>
      <c r="S30" s="3"/>
      <c r="T30" s="3"/>
      <c r="U30" s="3"/>
      <c r="V30" s="3">
        <v>-1000</v>
      </c>
      <c r="W30" s="3"/>
      <c r="X30" s="3"/>
      <c r="Y30" s="3"/>
      <c r="Z30" s="3"/>
      <c r="AA30" s="3">
        <f t="shared" si="6"/>
        <v>22667</v>
      </c>
      <c r="AB30" s="3">
        <v>22667</v>
      </c>
      <c r="AC30" s="3"/>
      <c r="AD30" s="3"/>
      <c r="AE30" s="3"/>
      <c r="AF30" s="3"/>
      <c r="AG30" s="3"/>
      <c r="AH30" s="3"/>
      <c r="AI30" s="3"/>
      <c r="AJ30" s="3"/>
      <c r="AK30" s="64"/>
    </row>
    <row r="31" spans="1:37" s="64" customFormat="1" ht="14.25" customHeight="1" x14ac:dyDescent="0.2">
      <c r="A31" s="4" t="s">
        <v>29</v>
      </c>
      <c r="B31" s="5"/>
      <c r="C31" s="2"/>
      <c r="D31" s="6">
        <f t="shared" si="5"/>
        <v>3684</v>
      </c>
      <c r="E31" s="3">
        <f t="shared" ref="E31:AJ31" si="7">SUM(E32,E33,E36)</f>
        <v>0</v>
      </c>
      <c r="F31" s="3">
        <f t="shared" si="7"/>
        <v>0</v>
      </c>
      <c r="G31" s="3">
        <f t="shared" si="7"/>
        <v>244</v>
      </c>
      <c r="H31" s="3">
        <f t="shared" si="7"/>
        <v>257</v>
      </c>
      <c r="I31" s="3">
        <f t="shared" si="7"/>
        <v>0</v>
      </c>
      <c r="J31" s="3">
        <f t="shared" si="7"/>
        <v>172</v>
      </c>
      <c r="K31" s="3">
        <f t="shared" si="7"/>
        <v>0</v>
      </c>
      <c r="L31" s="3">
        <f t="shared" si="7"/>
        <v>563</v>
      </c>
      <c r="M31" s="3">
        <f t="shared" si="7"/>
        <v>0</v>
      </c>
      <c r="N31" s="3">
        <f t="shared" si="7"/>
        <v>0</v>
      </c>
      <c r="O31" s="3">
        <f t="shared" si="7"/>
        <v>0</v>
      </c>
      <c r="P31" s="3">
        <f t="shared" si="7"/>
        <v>0</v>
      </c>
      <c r="Q31" s="3">
        <f t="shared" si="7"/>
        <v>0</v>
      </c>
      <c r="R31" s="3">
        <f t="shared" si="7"/>
        <v>0</v>
      </c>
      <c r="S31" s="3">
        <f t="shared" si="7"/>
        <v>0</v>
      </c>
      <c r="T31" s="3">
        <f t="shared" si="7"/>
        <v>0</v>
      </c>
      <c r="U31" s="3">
        <f t="shared" si="7"/>
        <v>0</v>
      </c>
      <c r="V31" s="3">
        <f t="shared" si="7"/>
        <v>0</v>
      </c>
      <c r="W31" s="3">
        <f t="shared" si="7"/>
        <v>2448</v>
      </c>
      <c r="X31" s="3">
        <f t="shared" si="7"/>
        <v>0</v>
      </c>
      <c r="Y31" s="3">
        <f t="shared" si="7"/>
        <v>0</v>
      </c>
      <c r="Z31" s="3">
        <f t="shared" si="7"/>
        <v>0</v>
      </c>
      <c r="AA31" s="3">
        <f t="shared" si="7"/>
        <v>3684</v>
      </c>
      <c r="AB31" s="3">
        <f t="shared" si="7"/>
        <v>1391</v>
      </c>
      <c r="AC31" s="3">
        <f t="shared" si="7"/>
        <v>0</v>
      </c>
      <c r="AD31" s="3">
        <f t="shared" si="7"/>
        <v>1543</v>
      </c>
      <c r="AE31" s="3">
        <f t="shared" si="7"/>
        <v>750</v>
      </c>
      <c r="AF31" s="3">
        <f t="shared" si="7"/>
        <v>0</v>
      </c>
      <c r="AG31" s="3">
        <f t="shared" si="7"/>
        <v>0</v>
      </c>
      <c r="AH31" s="3">
        <f t="shared" si="7"/>
        <v>0</v>
      </c>
      <c r="AI31" s="3">
        <f t="shared" si="7"/>
        <v>0</v>
      </c>
      <c r="AJ31" s="3">
        <f t="shared" si="7"/>
        <v>0</v>
      </c>
    </row>
    <row r="32" spans="1:37" s="64" customFormat="1" ht="24" x14ac:dyDescent="0.2">
      <c r="A32" s="48" t="s">
        <v>129</v>
      </c>
      <c r="B32" s="5" t="s">
        <v>130</v>
      </c>
      <c r="C32" s="2">
        <v>25</v>
      </c>
      <c r="D32" s="6">
        <f t="shared" si="5"/>
        <v>328</v>
      </c>
      <c r="E32" s="3"/>
      <c r="F32" s="3"/>
      <c r="G32" s="3">
        <v>244</v>
      </c>
      <c r="H32" s="3"/>
      <c r="I32" s="3"/>
      <c r="J32" s="3">
        <v>84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>SUM(AB32:AJ32)</f>
        <v>328</v>
      </c>
      <c r="AB32" s="3">
        <v>328</v>
      </c>
      <c r="AC32" s="3"/>
      <c r="AD32" s="3"/>
      <c r="AE32" s="3"/>
      <c r="AF32" s="3"/>
      <c r="AG32" s="3"/>
      <c r="AH32" s="3"/>
      <c r="AI32" s="3"/>
      <c r="AJ32" s="3"/>
    </row>
    <row r="33" spans="1:36" s="64" customFormat="1" ht="24" x14ac:dyDescent="0.2">
      <c r="A33" s="48" t="s">
        <v>185</v>
      </c>
      <c r="B33" s="5" t="s">
        <v>186</v>
      </c>
      <c r="C33" s="2">
        <v>25</v>
      </c>
      <c r="D33" s="8">
        <f t="shared" si="5"/>
        <v>2793</v>
      </c>
      <c r="E33" s="3">
        <f t="shared" ref="E33:AJ33" si="8">SUM(E34:E35)</f>
        <v>0</v>
      </c>
      <c r="F33" s="3">
        <f t="shared" si="8"/>
        <v>0</v>
      </c>
      <c r="G33" s="3">
        <f t="shared" si="8"/>
        <v>0</v>
      </c>
      <c r="H33" s="3">
        <f t="shared" si="8"/>
        <v>257</v>
      </c>
      <c r="I33" s="3">
        <f t="shared" si="8"/>
        <v>0</v>
      </c>
      <c r="J33" s="3">
        <f t="shared" si="8"/>
        <v>88</v>
      </c>
      <c r="K33" s="3">
        <f t="shared" si="8"/>
        <v>0</v>
      </c>
      <c r="L33" s="3">
        <f t="shared" si="8"/>
        <v>0</v>
      </c>
      <c r="M33" s="3">
        <f t="shared" si="8"/>
        <v>0</v>
      </c>
      <c r="N33" s="3">
        <f t="shared" si="8"/>
        <v>0</v>
      </c>
      <c r="O33" s="3">
        <f t="shared" si="8"/>
        <v>0</v>
      </c>
      <c r="P33" s="3">
        <f t="shared" si="8"/>
        <v>0</v>
      </c>
      <c r="Q33" s="3">
        <f t="shared" si="8"/>
        <v>0</v>
      </c>
      <c r="R33" s="3">
        <f t="shared" si="8"/>
        <v>0</v>
      </c>
      <c r="S33" s="3">
        <f t="shared" si="8"/>
        <v>0</v>
      </c>
      <c r="T33" s="3">
        <f t="shared" si="8"/>
        <v>0</v>
      </c>
      <c r="U33" s="3">
        <f t="shared" si="8"/>
        <v>0</v>
      </c>
      <c r="V33" s="3">
        <f t="shared" si="8"/>
        <v>0</v>
      </c>
      <c r="W33" s="3">
        <f t="shared" si="8"/>
        <v>2448</v>
      </c>
      <c r="X33" s="3">
        <f t="shared" si="8"/>
        <v>0</v>
      </c>
      <c r="Y33" s="3">
        <f t="shared" si="8"/>
        <v>0</v>
      </c>
      <c r="Z33" s="3">
        <f t="shared" si="8"/>
        <v>0</v>
      </c>
      <c r="AA33" s="3">
        <f t="shared" si="8"/>
        <v>2793</v>
      </c>
      <c r="AB33" s="3">
        <f t="shared" si="8"/>
        <v>500</v>
      </c>
      <c r="AC33" s="3">
        <f t="shared" si="8"/>
        <v>0</v>
      </c>
      <c r="AD33" s="3">
        <f t="shared" si="8"/>
        <v>1543</v>
      </c>
      <c r="AE33" s="3">
        <f t="shared" si="8"/>
        <v>750</v>
      </c>
      <c r="AF33" s="3">
        <f t="shared" si="8"/>
        <v>0</v>
      </c>
      <c r="AG33" s="3">
        <f t="shared" si="8"/>
        <v>0</v>
      </c>
      <c r="AH33" s="3">
        <f t="shared" si="8"/>
        <v>0</v>
      </c>
      <c r="AI33" s="3">
        <f t="shared" si="8"/>
        <v>0</v>
      </c>
      <c r="AJ33" s="3">
        <f t="shared" si="8"/>
        <v>0</v>
      </c>
    </row>
    <row r="34" spans="1:36" x14ac:dyDescent="0.2">
      <c r="A34" s="22" t="s">
        <v>187</v>
      </c>
      <c r="B34" s="49"/>
      <c r="C34" s="7"/>
      <c r="D34" s="8">
        <f t="shared" si="5"/>
        <v>750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750</v>
      </c>
      <c r="X34" s="9"/>
      <c r="Y34" s="9"/>
      <c r="Z34" s="9"/>
      <c r="AA34" s="9">
        <f>SUM(AB34:AJ34)</f>
        <v>750</v>
      </c>
      <c r="AB34" s="9"/>
      <c r="AC34" s="9"/>
      <c r="AD34" s="9"/>
      <c r="AE34" s="9">
        <v>750</v>
      </c>
      <c r="AF34" s="9"/>
      <c r="AG34" s="9"/>
      <c r="AH34" s="9"/>
      <c r="AI34" s="9"/>
      <c r="AJ34" s="9"/>
    </row>
    <row r="35" spans="1:36" x14ac:dyDescent="0.2">
      <c r="A35" s="22" t="s">
        <v>188</v>
      </c>
      <c r="B35" s="49"/>
      <c r="C35" s="7"/>
      <c r="D35" s="8">
        <f t="shared" si="5"/>
        <v>2043</v>
      </c>
      <c r="E35" s="9"/>
      <c r="F35" s="9"/>
      <c r="G35" s="9"/>
      <c r="H35" s="9">
        <v>257</v>
      </c>
      <c r="I35" s="9"/>
      <c r="J35" s="9">
        <v>88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v>1698</v>
      </c>
      <c r="X35" s="9"/>
      <c r="Y35" s="9"/>
      <c r="Z35" s="9"/>
      <c r="AA35" s="9">
        <f>SUM(AB35:AJ35)</f>
        <v>2043</v>
      </c>
      <c r="AB35" s="9">
        <v>500</v>
      </c>
      <c r="AC35" s="9"/>
      <c r="AD35" s="9">
        <v>1543</v>
      </c>
      <c r="AE35" s="9"/>
      <c r="AF35" s="9"/>
      <c r="AG35" s="9"/>
      <c r="AH35" s="9"/>
      <c r="AI35" s="9"/>
      <c r="AJ35" s="9"/>
    </row>
    <row r="36" spans="1:36" s="64" customFormat="1" x14ac:dyDescent="0.2">
      <c r="A36" s="48" t="s">
        <v>189</v>
      </c>
      <c r="B36" s="5" t="s">
        <v>190</v>
      </c>
      <c r="C36" s="2">
        <v>25</v>
      </c>
      <c r="D36" s="8">
        <f t="shared" si="5"/>
        <v>563</v>
      </c>
      <c r="E36" s="3">
        <f t="shared" ref="E36:AJ36" si="9">SUM(E37)</f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  <c r="I36" s="3">
        <f t="shared" si="9"/>
        <v>0</v>
      </c>
      <c r="J36" s="3">
        <f t="shared" si="9"/>
        <v>0</v>
      </c>
      <c r="K36" s="3">
        <f t="shared" si="9"/>
        <v>0</v>
      </c>
      <c r="L36" s="3">
        <f t="shared" si="9"/>
        <v>563</v>
      </c>
      <c r="M36" s="3">
        <f t="shared" si="9"/>
        <v>0</v>
      </c>
      <c r="N36" s="3">
        <f t="shared" si="9"/>
        <v>0</v>
      </c>
      <c r="O36" s="3">
        <f t="shared" si="9"/>
        <v>0</v>
      </c>
      <c r="P36" s="3">
        <f t="shared" si="9"/>
        <v>0</v>
      </c>
      <c r="Q36" s="3">
        <f t="shared" si="9"/>
        <v>0</v>
      </c>
      <c r="R36" s="3">
        <f t="shared" si="9"/>
        <v>0</v>
      </c>
      <c r="S36" s="3">
        <f t="shared" si="9"/>
        <v>0</v>
      </c>
      <c r="T36" s="3">
        <f t="shared" si="9"/>
        <v>0</v>
      </c>
      <c r="U36" s="3">
        <f t="shared" si="9"/>
        <v>0</v>
      </c>
      <c r="V36" s="3">
        <f t="shared" si="9"/>
        <v>0</v>
      </c>
      <c r="W36" s="3">
        <f t="shared" si="9"/>
        <v>0</v>
      </c>
      <c r="X36" s="3">
        <f t="shared" si="9"/>
        <v>0</v>
      </c>
      <c r="Y36" s="3">
        <f t="shared" si="9"/>
        <v>0</v>
      </c>
      <c r="Z36" s="3">
        <f t="shared" si="9"/>
        <v>0</v>
      </c>
      <c r="AA36" s="3">
        <f t="shared" si="9"/>
        <v>563</v>
      </c>
      <c r="AB36" s="3">
        <f t="shared" si="9"/>
        <v>563</v>
      </c>
      <c r="AC36" s="3">
        <f t="shared" si="9"/>
        <v>0</v>
      </c>
      <c r="AD36" s="3">
        <f t="shared" si="9"/>
        <v>0</v>
      </c>
      <c r="AE36" s="3">
        <f t="shared" si="9"/>
        <v>0</v>
      </c>
      <c r="AF36" s="3">
        <f t="shared" si="9"/>
        <v>0</v>
      </c>
      <c r="AG36" s="3">
        <f t="shared" si="9"/>
        <v>0</v>
      </c>
      <c r="AH36" s="3">
        <f t="shared" si="9"/>
        <v>0</v>
      </c>
      <c r="AI36" s="3">
        <f t="shared" si="9"/>
        <v>0</v>
      </c>
      <c r="AJ36" s="3">
        <f t="shared" si="9"/>
        <v>0</v>
      </c>
    </row>
    <row r="37" spans="1:36" x14ac:dyDescent="0.2">
      <c r="A37" s="22" t="s">
        <v>191</v>
      </c>
      <c r="B37" s="49"/>
      <c r="C37" s="7"/>
      <c r="D37" s="8">
        <f t="shared" si="5"/>
        <v>563</v>
      </c>
      <c r="E37" s="9"/>
      <c r="F37" s="9"/>
      <c r="G37" s="9"/>
      <c r="H37" s="9"/>
      <c r="I37" s="9"/>
      <c r="J37" s="9"/>
      <c r="K37" s="9"/>
      <c r="L37" s="9">
        <v>563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f t="shared" ref="AA37:AA42" si="10">SUM(AB37:AJ37)</f>
        <v>563</v>
      </c>
      <c r="AB37" s="9">
        <v>563</v>
      </c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A38" s="4" t="s">
        <v>45</v>
      </c>
      <c r="B38" s="5">
        <v>10</v>
      </c>
      <c r="C38" s="2">
        <v>21</v>
      </c>
      <c r="D38" s="6">
        <f t="shared" si="5"/>
        <v>14200</v>
      </c>
      <c r="E38" s="3">
        <f t="shared" ref="E38:X38" si="11">SUM(E39:E40)</f>
        <v>0</v>
      </c>
      <c r="F38" s="3">
        <f t="shared" si="11"/>
        <v>0</v>
      </c>
      <c r="G38" s="3"/>
      <c r="H38" s="3">
        <f t="shared" si="11"/>
        <v>890</v>
      </c>
      <c r="I38" s="3">
        <f t="shared" si="11"/>
        <v>0</v>
      </c>
      <c r="J38" s="3">
        <f t="shared" si="11"/>
        <v>310</v>
      </c>
      <c r="K38" s="3">
        <f t="shared" si="11"/>
        <v>75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/>
      <c r="Q38" s="3">
        <f t="shared" si="11"/>
        <v>0</v>
      </c>
      <c r="R38" s="3">
        <f t="shared" si="11"/>
        <v>0</v>
      </c>
      <c r="S38" s="3"/>
      <c r="T38" s="3"/>
      <c r="U38" s="3"/>
      <c r="V38" s="3">
        <f t="shared" si="11"/>
        <v>0</v>
      </c>
      <c r="W38" s="3">
        <f t="shared" si="11"/>
        <v>0</v>
      </c>
      <c r="X38" s="3">
        <f t="shared" si="11"/>
        <v>12925</v>
      </c>
      <c r="Y38" s="3"/>
      <c r="Z38" s="3"/>
      <c r="AA38" s="3">
        <f t="shared" si="10"/>
        <v>14200</v>
      </c>
      <c r="AB38" s="3">
        <f t="shared" ref="AB38:AJ38" si="12">SUM(AB39:AB40)</f>
        <v>0</v>
      </c>
      <c r="AC38" s="3">
        <f t="shared" si="12"/>
        <v>700</v>
      </c>
      <c r="AD38" s="3">
        <f t="shared" si="12"/>
        <v>0</v>
      </c>
      <c r="AE38" s="3">
        <f t="shared" si="12"/>
        <v>12300</v>
      </c>
      <c r="AF38" s="3"/>
      <c r="AG38" s="3"/>
      <c r="AH38" s="3"/>
      <c r="AI38" s="3"/>
      <c r="AJ38" s="3">
        <f t="shared" si="12"/>
        <v>1200</v>
      </c>
    </row>
    <row r="39" spans="1:36" ht="24" x14ac:dyDescent="0.2">
      <c r="A39" s="22" t="s">
        <v>48</v>
      </c>
      <c r="B39" s="20">
        <v>10702</v>
      </c>
      <c r="C39" s="7">
        <v>25</v>
      </c>
      <c r="D39" s="8">
        <f t="shared" ref="D39:D42" si="13">SUM(E39:X39)</f>
        <v>13000</v>
      </c>
      <c r="E39" s="9"/>
      <c r="F39" s="9"/>
      <c r="G39" s="9"/>
      <c r="H39" s="9"/>
      <c r="I39" s="9"/>
      <c r="J39" s="9"/>
      <c r="K39" s="9">
        <v>75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v>12925</v>
      </c>
      <c r="Y39" s="9"/>
      <c r="Z39" s="9"/>
      <c r="AA39" s="3">
        <f t="shared" si="10"/>
        <v>13000</v>
      </c>
      <c r="AB39" s="9"/>
      <c r="AC39" s="9">
        <v>700</v>
      </c>
      <c r="AD39" s="9"/>
      <c r="AE39" s="9">
        <v>12300</v>
      </c>
      <c r="AF39" s="9"/>
      <c r="AG39" s="9"/>
      <c r="AH39" s="9"/>
      <c r="AI39" s="9"/>
      <c r="AJ39" s="9"/>
    </row>
    <row r="40" spans="1:36" x14ac:dyDescent="0.2">
      <c r="A40" s="22" t="s">
        <v>54</v>
      </c>
      <c r="B40" s="20">
        <v>10700</v>
      </c>
      <c r="C40" s="7">
        <v>23</v>
      </c>
      <c r="D40" s="8">
        <f t="shared" si="13"/>
        <v>1200</v>
      </c>
      <c r="E40" s="9"/>
      <c r="F40" s="9"/>
      <c r="G40" s="9"/>
      <c r="H40" s="9">
        <v>890</v>
      </c>
      <c r="I40" s="9"/>
      <c r="J40" s="9">
        <v>310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3">
        <f t="shared" si="10"/>
        <v>1200</v>
      </c>
      <c r="AB40" s="9"/>
      <c r="AC40" s="9"/>
      <c r="AD40" s="9"/>
      <c r="AE40" s="9"/>
      <c r="AF40" s="9"/>
      <c r="AG40" s="9"/>
      <c r="AH40" s="9"/>
      <c r="AI40" s="9"/>
      <c r="AJ40" s="9">
        <v>1200</v>
      </c>
    </row>
    <row r="41" spans="1:36" x14ac:dyDescent="0.2">
      <c r="A41" s="10" t="s">
        <v>28</v>
      </c>
      <c r="B41" s="11"/>
      <c r="C41" s="12"/>
      <c r="D41" s="6">
        <f t="shared" si="13"/>
        <v>156900</v>
      </c>
      <c r="E41" s="13">
        <f>SUM(E42:E42)</f>
        <v>11200</v>
      </c>
      <c r="F41" s="13">
        <f>SUM(F42:F42)</f>
        <v>0</v>
      </c>
      <c r="G41" s="13"/>
      <c r="H41" s="13">
        <f t="shared" ref="H41:O41" si="14">SUM(H42:H42)</f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13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145700</v>
      </c>
      <c r="P41" s="13"/>
      <c r="Q41" s="13">
        <f>SUM(Q42:Q42)</f>
        <v>0</v>
      </c>
      <c r="R41" s="13">
        <f>SUM(R42:R42)</f>
        <v>0</v>
      </c>
      <c r="S41" s="13"/>
      <c r="T41" s="13"/>
      <c r="U41" s="13"/>
      <c r="V41" s="13">
        <f>SUM(V42:V42)</f>
        <v>0</v>
      </c>
      <c r="W41" s="13">
        <f>SUM(W42:W42)</f>
        <v>0</v>
      </c>
      <c r="X41" s="13">
        <f>SUM(X42:X42)</f>
        <v>0</v>
      </c>
      <c r="Y41" s="13"/>
      <c r="Z41" s="13"/>
      <c r="AA41" s="3">
        <f t="shared" si="10"/>
        <v>156900</v>
      </c>
      <c r="AB41" s="14">
        <f t="shared" ref="AB41:AH41" si="15">SUM(AB42:AB42)</f>
        <v>0</v>
      </c>
      <c r="AC41" s="14">
        <f t="shared" si="15"/>
        <v>0</v>
      </c>
      <c r="AD41" s="14">
        <f t="shared" si="15"/>
        <v>0</v>
      </c>
      <c r="AE41" s="14">
        <f t="shared" si="15"/>
        <v>0</v>
      </c>
      <c r="AF41" s="14">
        <f t="shared" si="15"/>
        <v>0</v>
      </c>
      <c r="AG41" s="14">
        <f t="shared" si="15"/>
        <v>156900</v>
      </c>
      <c r="AH41" s="14">
        <f t="shared" si="15"/>
        <v>0</v>
      </c>
      <c r="AI41" s="14"/>
      <c r="AJ41" s="14">
        <f>SUM(AJ42:AJ42)</f>
        <v>0</v>
      </c>
    </row>
    <row r="42" spans="1:36" x14ac:dyDescent="0.2">
      <c r="A42" s="21" t="s">
        <v>69</v>
      </c>
      <c r="B42" s="15" t="s">
        <v>70</v>
      </c>
      <c r="C42" s="16">
        <v>25</v>
      </c>
      <c r="D42" s="6">
        <f t="shared" si="13"/>
        <v>156900</v>
      </c>
      <c r="E42" s="17">
        <v>11200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v>145700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">
        <f t="shared" si="10"/>
        <v>156900</v>
      </c>
      <c r="AB42" s="18"/>
      <c r="AC42" s="18"/>
      <c r="AD42" s="18"/>
      <c r="AE42" s="18"/>
      <c r="AF42" s="18"/>
      <c r="AG42" s="18">
        <v>156900</v>
      </c>
      <c r="AH42" s="18"/>
      <c r="AI42" s="18"/>
      <c r="AJ42" s="18"/>
    </row>
    <row r="43" spans="1:36" x14ac:dyDescent="0.2">
      <c r="A43" s="10" t="s">
        <v>115</v>
      </c>
      <c r="B43" s="11"/>
      <c r="C43" s="12">
        <v>25</v>
      </c>
      <c r="D43" s="6">
        <f>SUM(D44:D49)</f>
        <v>168300</v>
      </c>
      <c r="E43" s="6">
        <f t="shared" ref="E43:AJ43" si="16">SUM(E44:E49)</f>
        <v>167000</v>
      </c>
      <c r="F43" s="6">
        <f t="shared" si="16"/>
        <v>0</v>
      </c>
      <c r="G43" s="6"/>
      <c r="H43" s="6">
        <f t="shared" si="16"/>
        <v>0</v>
      </c>
      <c r="I43" s="6">
        <f t="shared" si="16"/>
        <v>0</v>
      </c>
      <c r="J43" s="6">
        <f t="shared" si="16"/>
        <v>0</v>
      </c>
      <c r="K43" s="6">
        <f t="shared" si="16"/>
        <v>0</v>
      </c>
      <c r="L43" s="6">
        <f t="shared" si="16"/>
        <v>0</v>
      </c>
      <c r="M43" s="6">
        <f t="shared" si="16"/>
        <v>0</v>
      </c>
      <c r="N43" s="6">
        <f t="shared" si="16"/>
        <v>1300</v>
      </c>
      <c r="O43" s="6">
        <f t="shared" si="16"/>
        <v>0</v>
      </c>
      <c r="P43" s="6"/>
      <c r="Q43" s="6">
        <f t="shared" si="16"/>
        <v>0</v>
      </c>
      <c r="R43" s="6">
        <f t="shared" si="16"/>
        <v>0</v>
      </c>
      <c r="S43" s="6"/>
      <c r="T43" s="6"/>
      <c r="U43" s="6"/>
      <c r="V43" s="6">
        <f t="shared" si="16"/>
        <v>0</v>
      </c>
      <c r="W43" s="6">
        <f t="shared" si="16"/>
        <v>0</v>
      </c>
      <c r="X43" s="6">
        <f t="shared" si="16"/>
        <v>0</v>
      </c>
      <c r="Y43" s="6"/>
      <c r="Z43" s="6">
        <f t="shared" si="16"/>
        <v>0</v>
      </c>
      <c r="AA43" s="6">
        <f t="shared" si="16"/>
        <v>168300</v>
      </c>
      <c r="AB43" s="6">
        <f t="shared" si="16"/>
        <v>0</v>
      </c>
      <c r="AC43" s="6">
        <f t="shared" si="16"/>
        <v>0</v>
      </c>
      <c r="AD43" s="6">
        <f t="shared" si="16"/>
        <v>0</v>
      </c>
      <c r="AE43" s="6">
        <f t="shared" si="16"/>
        <v>0</v>
      </c>
      <c r="AF43" s="6">
        <f t="shared" si="16"/>
        <v>0</v>
      </c>
      <c r="AG43" s="6">
        <f t="shared" si="16"/>
        <v>167000</v>
      </c>
      <c r="AH43" s="6">
        <f t="shared" si="16"/>
        <v>700</v>
      </c>
      <c r="AI43" s="6">
        <f t="shared" si="16"/>
        <v>600</v>
      </c>
      <c r="AJ43" s="6">
        <f t="shared" si="16"/>
        <v>0</v>
      </c>
    </row>
    <row r="44" spans="1:36" x14ac:dyDescent="0.2">
      <c r="A44" s="21" t="s">
        <v>119</v>
      </c>
      <c r="B44" s="15" t="s">
        <v>121</v>
      </c>
      <c r="C44" s="16">
        <v>25</v>
      </c>
      <c r="D44" s="6">
        <f t="shared" ref="D44:D49" si="17">SUM(E44:Z44)</f>
        <v>1300</v>
      </c>
      <c r="E44" s="17"/>
      <c r="F44" s="17"/>
      <c r="G44" s="17"/>
      <c r="H44" s="17"/>
      <c r="I44" s="17"/>
      <c r="J44" s="17"/>
      <c r="K44" s="17"/>
      <c r="L44" s="17"/>
      <c r="M44" s="17"/>
      <c r="N44" s="17">
        <f>1300</f>
        <v>1300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">
        <f>SUM(AB44:AJ44)</f>
        <v>1300</v>
      </c>
      <c r="AB44" s="18"/>
      <c r="AC44" s="18"/>
      <c r="AD44" s="18"/>
      <c r="AE44" s="18"/>
      <c r="AF44" s="18"/>
      <c r="AG44" s="18"/>
      <c r="AH44" s="18">
        <v>700</v>
      </c>
      <c r="AI44" s="18">
        <v>600</v>
      </c>
      <c r="AJ44" s="18"/>
    </row>
    <row r="45" spans="1:36" x14ac:dyDescent="0.2">
      <c r="A45" s="21" t="s">
        <v>116</v>
      </c>
      <c r="B45" s="15" t="s">
        <v>120</v>
      </c>
      <c r="C45" s="16">
        <v>15</v>
      </c>
      <c r="D45" s="6">
        <f t="shared" si="17"/>
        <v>167000</v>
      </c>
      <c r="E45" s="17">
        <v>167000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">
        <f>SUM(AB45:AJ45)</f>
        <v>167000</v>
      </c>
      <c r="AB45" s="18"/>
      <c r="AC45" s="18"/>
      <c r="AD45" s="18"/>
      <c r="AE45" s="18"/>
      <c r="AF45" s="18"/>
      <c r="AG45" s="18">
        <v>167000</v>
      </c>
      <c r="AH45" s="18"/>
      <c r="AI45" s="18"/>
      <c r="AJ45" s="18"/>
    </row>
    <row r="46" spans="1:36" x14ac:dyDescent="0.2">
      <c r="A46" s="21" t="s">
        <v>125</v>
      </c>
      <c r="B46" s="15" t="s">
        <v>75</v>
      </c>
      <c r="C46" s="16">
        <v>15</v>
      </c>
      <c r="D46" s="6">
        <f t="shared" si="17"/>
        <v>170000</v>
      </c>
      <c r="E46" s="17">
        <v>170000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">
        <f>SUM(AB46:AJ46)</f>
        <v>170000</v>
      </c>
      <c r="AB46" s="18"/>
      <c r="AC46" s="18"/>
      <c r="AD46" s="18"/>
      <c r="AE46" s="18"/>
      <c r="AF46" s="18">
        <v>170000</v>
      </c>
      <c r="AG46" s="18"/>
      <c r="AH46" s="18"/>
      <c r="AI46" s="18"/>
      <c r="AJ46" s="18"/>
    </row>
    <row r="47" spans="1:36" x14ac:dyDescent="0.2">
      <c r="A47" s="21" t="s">
        <v>126</v>
      </c>
      <c r="B47" s="15" t="s">
        <v>25</v>
      </c>
      <c r="C47" s="16">
        <v>15</v>
      </c>
      <c r="D47" s="6">
        <f t="shared" si="17"/>
        <v>660000</v>
      </c>
      <c r="E47" s="17">
        <v>660000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">
        <f>SUM(AB47:AJ47)</f>
        <v>660000</v>
      </c>
      <c r="AB47" s="18"/>
      <c r="AC47" s="18"/>
      <c r="AD47" s="18"/>
      <c r="AE47" s="18"/>
      <c r="AF47" s="18">
        <v>660000</v>
      </c>
      <c r="AG47" s="18"/>
      <c r="AH47" s="18"/>
      <c r="AI47" s="18"/>
      <c r="AJ47" s="18"/>
    </row>
    <row r="48" spans="1:36" x14ac:dyDescent="0.2">
      <c r="A48" s="21" t="s">
        <v>26</v>
      </c>
      <c r="B48" s="15" t="s">
        <v>27</v>
      </c>
      <c r="C48" s="16">
        <v>15</v>
      </c>
      <c r="D48" s="6">
        <f t="shared" si="17"/>
        <v>15607</v>
      </c>
      <c r="E48" s="17">
        <v>15607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">
        <f>SUM(AB48:AJ48)</f>
        <v>15608</v>
      </c>
      <c r="AB48" s="18"/>
      <c r="AC48" s="18"/>
      <c r="AD48" s="18"/>
      <c r="AE48" s="18"/>
      <c r="AF48" s="18">
        <v>15608</v>
      </c>
      <c r="AG48" s="18"/>
      <c r="AH48" s="18"/>
      <c r="AI48" s="18"/>
      <c r="AJ48" s="18"/>
    </row>
    <row r="49" spans="1:36" x14ac:dyDescent="0.2">
      <c r="A49" s="21" t="s">
        <v>127</v>
      </c>
      <c r="B49" s="15" t="s">
        <v>128</v>
      </c>
      <c r="C49" s="16">
        <v>15</v>
      </c>
      <c r="D49" s="6">
        <f t="shared" si="17"/>
        <v>-845607</v>
      </c>
      <c r="E49" s="17">
        <v>-845607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9">
        <f t="shared" ref="AA49" si="18">SUM(AB49:AJ49)</f>
        <v>-845608</v>
      </c>
      <c r="AB49" s="18"/>
      <c r="AC49" s="18"/>
      <c r="AD49" s="18"/>
      <c r="AE49" s="18"/>
      <c r="AF49" s="18">
        <v>-845608</v>
      </c>
      <c r="AG49" s="18"/>
      <c r="AH49" s="18"/>
      <c r="AI49" s="18"/>
      <c r="AJ49" s="18"/>
    </row>
    <row r="50" spans="1:36" x14ac:dyDescent="0.2">
      <c r="A50" s="53"/>
      <c r="B50" s="53"/>
      <c r="C50" s="53"/>
      <c r="D50" s="65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36" x14ac:dyDescent="0.2">
      <c r="A51" s="66" t="s">
        <v>31</v>
      </c>
      <c r="B51" s="66"/>
      <c r="C51" s="66"/>
      <c r="D51" s="65"/>
    </row>
    <row r="52" spans="1:36" x14ac:dyDescent="0.2">
      <c r="A52" s="67"/>
      <c r="B52" s="67"/>
      <c r="C52" s="67"/>
      <c r="D52" s="68"/>
    </row>
    <row r="53" spans="1:36" x14ac:dyDescent="0.2">
      <c r="A53" s="65" t="s">
        <v>32</v>
      </c>
      <c r="B53" s="65"/>
      <c r="C53" s="53"/>
      <c r="D53" s="53"/>
    </row>
    <row r="54" spans="1:36" x14ac:dyDescent="0.2">
      <c r="A54" s="65" t="s">
        <v>33</v>
      </c>
      <c r="B54" s="65"/>
      <c r="C54" s="53"/>
      <c r="D54" s="53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&amp;RLisa 2
Tartu Linnavalitsuse 27.11.2012. a 
 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4" baseType="lpstr">
      <vt:lpstr>Lisa 1</vt:lpstr>
      <vt:lpstr>Lisa 2</vt:lpstr>
      <vt:lpstr>'Lisa 1'!Prinditiitlid</vt:lpstr>
      <vt:lpstr>'Lisa 2'!Prinditiitlid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2012-11-27T11:26:00Z</dcterms:modified>
</cp:coreProperties>
</file>