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191" windowWidth="18075" windowHeight="12780" activeTab="0"/>
  </bookViews>
  <sheets>
    <sheet name="eelarve täitmine" sheetId="1" r:id="rId1"/>
    <sheet name="investeeringud" sheetId="2" r:id="rId2"/>
  </sheets>
  <definedNames/>
  <calcPr fullCalcOnLoad="1"/>
</workbook>
</file>

<file path=xl/sharedStrings.xml><?xml version="1.0" encoding="utf-8"?>
<sst xmlns="http://schemas.openxmlformats.org/spreadsheetml/2006/main" count="340" uniqueCount="281">
  <si>
    <t>2008. a</t>
  </si>
  <si>
    <t>täitmine</t>
  </si>
  <si>
    <t xml:space="preserve">TULUD </t>
  </si>
  <si>
    <t>Maksud</t>
  </si>
  <si>
    <t>Kaupade ja teenuste müük</t>
  </si>
  <si>
    <t>Tulud varadelt</t>
  </si>
  <si>
    <t>Toetused</t>
  </si>
  <si>
    <t>Muud tulud</t>
  </si>
  <si>
    <t>TEGEVUSKULUD</t>
  </si>
  <si>
    <t>Üldised valitsussektori teenused</t>
  </si>
  <si>
    <t>Avalik kord</t>
  </si>
  <si>
    <t>Majandus</t>
  </si>
  <si>
    <t>Keskkonnakaitse</t>
  </si>
  <si>
    <t>Elamu- ja kommunaalmajandus</t>
  </si>
  <si>
    <t>Tervishoid</t>
  </si>
  <si>
    <t>Vaba aeg ja kultuur</t>
  </si>
  <si>
    <t>Haridus</t>
  </si>
  <si>
    <t>Sotsiaalne kaitse</t>
  </si>
  <si>
    <t>INVESTEERINGUD</t>
  </si>
  <si>
    <t>FINANTSEERIMISTEHINGUD</t>
  </si>
  <si>
    <t>Kulude katteks suunatud jääk</t>
  </si>
  <si>
    <t>Kohustuste suurenemine</t>
  </si>
  <si>
    <t>Kohustuste vähenemine</t>
  </si>
  <si>
    <t>EELARVE KOGUMAHT</t>
  </si>
  <si>
    <t>VABAD VAHENDID                       (ilma kassakäibefondita)</t>
  </si>
  <si>
    <t>2007 täitmine</t>
  </si>
  <si>
    <t>esialgne eelarve</t>
  </si>
  <si>
    <t>lõplik eelarve</t>
  </si>
  <si>
    <t>eelarve muutus</t>
  </si>
  <si>
    <t>kasv       (tuh krooni)</t>
  </si>
  <si>
    <t>kasv       (%)</t>
  </si>
  <si>
    <t>x</t>
  </si>
  <si>
    <t>täitmise %</t>
  </si>
  <si>
    <t xml:space="preserve">Tartu linna 2008. a eelarve investeerimiskulude ja finantseerimistehingute täitmine valdkondade lõikes seisuga 31. detsember 2008 </t>
  </si>
  <si>
    <t>kroonides</t>
  </si>
  <si>
    <t>Tegevus-
ala</t>
  </si>
  <si>
    <t>Kinnitatud
eelarve</t>
  </si>
  <si>
    <t>Täpsustatud
eelarve</t>
  </si>
  <si>
    <t xml:space="preserve">Täitmine
</t>
  </si>
  <si>
    <t>INVESTEERIMISKULUD</t>
  </si>
  <si>
    <t>Investeeringud</t>
  </si>
  <si>
    <t>01</t>
  </si>
  <si>
    <t>03</t>
  </si>
  <si>
    <t>Avalik kord ja julgeolek</t>
  </si>
  <si>
    <t>04</t>
  </si>
  <si>
    <t>05</t>
  </si>
  <si>
    <t>06</t>
  </si>
  <si>
    <t>Elamu-ja kommunaalmajandus</t>
  </si>
  <si>
    <t>08</t>
  </si>
  <si>
    <t>09</t>
  </si>
  <si>
    <t>Finantseerimistehingud</t>
  </si>
  <si>
    <t>.</t>
  </si>
  <si>
    <t>Investeeringud kasutajate, objektide ja finantseerimisallikate lõikes</t>
  </si>
  <si>
    <t>Kululiik</t>
  </si>
  <si>
    <t>Kinnitatud</t>
  </si>
  <si>
    <t>Täpsustatud</t>
  </si>
  <si>
    <t>Täitmine</t>
  </si>
  <si>
    <t>eelarve</t>
  </si>
  <si>
    <t>LINNAKANTSELEI</t>
  </si>
  <si>
    <t>Infotehnoloogia soetus</t>
  </si>
  <si>
    <t>Transpordivahendite ost</t>
  </si>
  <si>
    <t>ARHITEKTUURI JA EHITUSE OSAKOND</t>
  </si>
  <si>
    <t xml:space="preserve">Vaba aeg ja kultuur </t>
  </si>
  <si>
    <t>HARIDUSOSAKOND</t>
  </si>
  <si>
    <t xml:space="preserve">   Lasteaiad</t>
  </si>
  <si>
    <t>LA Meelespea (Ilmatsalu 24a) rühmaruumide remont,  väliskommunikatsioonid</t>
  </si>
  <si>
    <t>LA Karoline (Kesk 6) uue rühmakompleksi ruumide ehitamine</t>
  </si>
  <si>
    <t>LA Nukitsamees (Taara pst 8) akende vahetamine</t>
  </si>
  <si>
    <t>LA  Annike (Anne 9) uue rühmakompleksi ruumide ehitamine</t>
  </si>
  <si>
    <t>LA Lotte (Ida 8) ehituse lõpetamine ja ruumide sisustamine</t>
  </si>
  <si>
    <t>LS Mesipuu puitveranda renoveerimine</t>
  </si>
  <si>
    <t>LA (era) Cippolino ettekirjutiste täitmiseks</t>
  </si>
  <si>
    <t>LA Väike Pauline ettekirjutiste täitmiseks</t>
  </si>
  <si>
    <t xml:space="preserve">   Põhikoolid</t>
  </si>
  <si>
    <t>Kesklinna Kool (Kroonuaia 7) juurdeehitus</t>
  </si>
  <si>
    <t xml:space="preserve">   Gümnaasiumid</t>
  </si>
  <si>
    <t>Annelinna Gümnaasium (Kaunase pst 68) akende vahetamine</t>
  </si>
  <si>
    <t>Kunstigümnaasium (Aianduse 4) akende vahetamine</t>
  </si>
  <si>
    <t>Vene Lütseum (Uus 54) renoveerimise II etapp</t>
  </si>
  <si>
    <t>Mart Reiniku Gümnaasium (Vanemuise 35) mööbel</t>
  </si>
  <si>
    <t xml:space="preserve">Koolistaadionite korrastamine  </t>
  </si>
  <si>
    <t>Tamme Gümnaasiumi spordiväljaku remont</t>
  </si>
  <si>
    <t xml:space="preserve">   Kutsehariduskeskus</t>
  </si>
  <si>
    <t xml:space="preserve">   Muud teenused</t>
  </si>
  <si>
    <t>Ettekirjutiste täitmine</t>
  </si>
  <si>
    <t>Territooriumite korrastamine (LA Piilupesa. Kivilinna Gümn.)</t>
  </si>
  <si>
    <t>Avariide likvideerimine</t>
  </si>
  <si>
    <t>Projekteerimine</t>
  </si>
  <si>
    <t>KULTUURIOSAKOND</t>
  </si>
  <si>
    <t xml:space="preserve">   Spordibaasid</t>
  </si>
  <si>
    <t>Sõudmise ja Aerutamise klubi "Tartu" toetamine aerupaatide soetamiseks</t>
  </si>
  <si>
    <t>Tartu Kalevi Veemotoklubi kaarhalli siseremonttööde toetamine</t>
  </si>
  <si>
    <t>SA Tartu Sport Tamme staadioni spordiinventar</t>
  </si>
  <si>
    <t xml:space="preserve">   Huvikoolid</t>
  </si>
  <si>
    <t xml:space="preserve">II Muusikakool (Kaunase pst 23) tuletõkkeuste paigaldamine, ettekirjutuste täitmine </t>
  </si>
  <si>
    <t>II Muusikakool (Kaunase pst 23)  pianiino; tiibklaveri soetamine</t>
  </si>
  <si>
    <t>Lastekunstikool (Tiigi 61) inventari soetamine</t>
  </si>
  <si>
    <t xml:space="preserve">   Laste huvialamajad ja keskused</t>
  </si>
  <si>
    <t>Anne Noortekeskus (Uus 56) inventari soetamine</t>
  </si>
  <si>
    <t xml:space="preserve">   Tartu Linnaraamatukogu</t>
  </si>
  <si>
    <t>Lugemissaali sisustus (Raekoja plats)</t>
  </si>
  <si>
    <t xml:space="preserve">   Seltsitegevus</t>
  </si>
  <si>
    <t>Kultuurikollektiividele esinemisriiete soetamine</t>
  </si>
  <si>
    <t>LINNAMAJANDUSE OSAKOND</t>
  </si>
  <si>
    <t>Tänavad, sillad</t>
  </si>
  <si>
    <t xml:space="preserve">   Kruusakattega tänavate asfalteerimine</t>
  </si>
  <si>
    <t>Ida 8</t>
  </si>
  <si>
    <t>Leevikese</t>
  </si>
  <si>
    <t>Lemmatsi</t>
  </si>
  <si>
    <t>Peetri (Nurme-Lubja)</t>
  </si>
  <si>
    <t>Räägu</t>
  </si>
  <si>
    <t>Aasa</t>
  </si>
  <si>
    <t>Lepalinnu</t>
  </si>
  <si>
    <t>Kungla</t>
  </si>
  <si>
    <t>Marta</t>
  </si>
  <si>
    <t>Peedu</t>
  </si>
  <si>
    <t>Sangla</t>
  </si>
  <si>
    <t>Vasara-Tähe tn ühendustee</t>
  </si>
  <si>
    <t>Võru-Pihlaka ühendustänav</t>
  </si>
  <si>
    <t xml:space="preserve">Kartuli </t>
  </si>
  <si>
    <t>Oa</t>
  </si>
  <si>
    <t>Rebase</t>
  </si>
  <si>
    <t>Bajadeeri</t>
  </si>
  <si>
    <t>Kiigemäe</t>
  </si>
  <si>
    <t>Papli</t>
  </si>
  <si>
    <t>Põhjatamme</t>
  </si>
  <si>
    <t xml:space="preserve">   Tänavate rekonstrueerimine, ehitus</t>
  </si>
  <si>
    <t>Turu ja Väike Turu kvartal</t>
  </si>
  <si>
    <t>Turu tn (Vabaduse pst-Sadama)</t>
  </si>
  <si>
    <t>Küütri tn</t>
  </si>
  <si>
    <t>Liiva tn (Ujula-Puiestee)</t>
  </si>
  <si>
    <t>Narva mnt (Orava-Puiestee)</t>
  </si>
  <si>
    <t>Sõpruse sild-Ihaste tee ühendustänav</t>
  </si>
  <si>
    <t>Rebase tn kallasraja projekteerimine ja ehitus</t>
  </si>
  <si>
    <t>Uus tn (Uus 61-63)</t>
  </si>
  <si>
    <t xml:space="preserve">   Ülekatted</t>
  </si>
  <si>
    <t>Aardla tn  (Tähe-Võru)</t>
  </si>
  <si>
    <t>Kalda tee</t>
  </si>
  <si>
    <t>Koostöö kaevetööde teostajatega</t>
  </si>
  <si>
    <t>L.Puusepa tn (N.Lunini põik-Näituse)</t>
  </si>
  <si>
    <t>Lai tn (Jakobi-Vabaduse pst)</t>
  </si>
  <si>
    <t>Narva mnt  (Fortuuna-Staadioni)</t>
  </si>
  <si>
    <t>Raatuse tn  (Narva mnt-Pikk)</t>
  </si>
  <si>
    <t>Sauna tn  (sild-Staadioni)</t>
  </si>
  <si>
    <t>Tähe tn  (Tehase-Aardla)</t>
  </si>
  <si>
    <t xml:space="preserve">   Ristmikud</t>
  </si>
  <si>
    <t>Sõpruse-Kalda-Pikk ristmik</t>
  </si>
  <si>
    <t>Vene-Ujula-Narva mnt ristmik</t>
  </si>
  <si>
    <t xml:space="preserve">   Kõnni- ja jalgrattateed</t>
  </si>
  <si>
    <t>Aruküla tee kergliiklustee (linna piir-Põllu tn)</t>
  </si>
  <si>
    <t>Võru tn kergliiklustee (linna piir-Kesk tn)</t>
  </si>
  <si>
    <t xml:space="preserve">   Sademevee liitumistasu</t>
  </si>
  <si>
    <t xml:space="preserve">   Projekteerimine</t>
  </si>
  <si>
    <t>Betooni või Aardla tn raudteeülesõit</t>
  </si>
  <si>
    <t>Näituse tn raudtee ülesõit</t>
  </si>
  <si>
    <t>Ringtee sild</t>
  </si>
  <si>
    <t>Küüni tn</t>
  </si>
  <si>
    <t xml:space="preserve">Vene-Ujula-Narva mnt ristmik </t>
  </si>
  <si>
    <t>Emajõe tn promenaad (Kartuli-Kroonuaia)</t>
  </si>
  <si>
    <t>Fr.R.Kreutzwaldi</t>
  </si>
  <si>
    <t xml:space="preserve">   Tööstuspargid</t>
  </si>
  <si>
    <t>Ravila tööstuspark</t>
  </si>
  <si>
    <t xml:space="preserve">   Uuselamurajoonide infrastruktuuri arendus</t>
  </si>
  <si>
    <t>Rebase ja Siili tn arendus</t>
  </si>
  <si>
    <t>Lepa ja Remmelga tn ühendustänav</t>
  </si>
  <si>
    <t>Kvissental II</t>
  </si>
  <si>
    <t>Pirni 2</t>
  </si>
  <si>
    <t xml:space="preserve">Siili tn </t>
  </si>
  <si>
    <t xml:space="preserve">   Bussitasku väljaehitamine Riia-Puusepa 
   tänava nurgal</t>
  </si>
  <si>
    <t xml:space="preserve">   Sildade ehitus, rekonstrueerimine</t>
  </si>
  <si>
    <t>Vabaduse autosild</t>
  </si>
  <si>
    <t>Vabaduse autosilla autorijärelevalve</t>
  </si>
  <si>
    <t xml:space="preserve">   Tänavate renoveerimine</t>
  </si>
  <si>
    <t>Koostööprojektid korteriühistutega</t>
  </si>
  <si>
    <t>Transpordikorraldus</t>
  </si>
  <si>
    <t>Toetus uute busside soetamiseks</t>
  </si>
  <si>
    <t xml:space="preserve">   Jäätmekäitlus</t>
  </si>
  <si>
    <t>Turu tn jäätmejaam</t>
  </si>
  <si>
    <t>Aardlapalu prügila</t>
  </si>
  <si>
    <t>Jäätmemajad</t>
  </si>
  <si>
    <t>Jäätmemajanduse projektide arendamine</t>
  </si>
  <si>
    <t xml:space="preserve">   Haljastus</t>
  </si>
  <si>
    <t>Toomemägi</t>
  </si>
  <si>
    <t>Puude istutamine</t>
  </si>
  <si>
    <t>Kaarsilla ja Võidu silla vaheline Emajõe promenaad</t>
  </si>
  <si>
    <t>Laste mänguväljakud ja terviserajatised</t>
  </si>
  <si>
    <t>Elamu ja kommunaalmajandus</t>
  </si>
  <si>
    <t xml:space="preserve">   Valgustus</t>
  </si>
  <si>
    <t>Õhuliinide rekonstrueerimise ühisprojektid ASiga Eesti Energia</t>
  </si>
  <si>
    <t xml:space="preserve">Valgustamata tänavate valgustamine ja valgustuse renoveerimine </t>
  </si>
  <si>
    <t>Lai ja Jakobi tn tänavavalgustuse projekteerimine ja ehitamine</t>
  </si>
  <si>
    <t xml:space="preserve">   Kalmistud</t>
  </si>
  <si>
    <t>Pauluse kalmistu külastajate WC projekteerimine ja ehitamine</t>
  </si>
  <si>
    <t>Rataslaaduri liisimine</t>
  </si>
  <si>
    <t xml:space="preserve">   Muud elamu ja kommunaalmajanduse kulud</t>
  </si>
  <si>
    <t>Randumisrajatiste omafinantseerimine</t>
  </si>
  <si>
    <t>LINNAPLANEERIMISE JA MAAKORRALDUSE OSAKOND</t>
  </si>
  <si>
    <t>04210</t>
  </si>
  <si>
    <t>Linna arenguks vajaliku maa ostmine</t>
  </si>
  <si>
    <t>LINNAVARADE OSAKOND</t>
  </si>
  <si>
    <t>Üldvalitsemine</t>
  </si>
  <si>
    <t>01112</t>
  </si>
  <si>
    <t>Haldushoonete renoveerimise projekteerimine</t>
  </si>
  <si>
    <t>Korteriühistute remondifond</t>
  </si>
  <si>
    <t>Amortiseerunud hoonete lammutused</t>
  </si>
  <si>
    <t>Antoniuse õue kompleksi kuuluva hoone (Lutsu 3) rekonstrueerimise projekt</t>
  </si>
  <si>
    <t xml:space="preserve">Territooriumide (Kasarmu 3, Kasarmu 11) korrastamine </t>
  </si>
  <si>
    <t xml:space="preserve">   Elamumajanduse arendamine</t>
  </si>
  <si>
    <t>Korterite  soetamine elanike ümberpaigutamiseks</t>
  </si>
  <si>
    <t>Linnale kuuluvate korterite remont</t>
  </si>
  <si>
    <t>Linna elamute remont</t>
  </si>
  <si>
    <t>Vikerkaare 25 maaüksuse soetus</t>
  </si>
  <si>
    <t>Tamme staadioni renoveerimine</t>
  </si>
  <si>
    <t>Veski Spordibaasi renoveerimine</t>
  </si>
  <si>
    <t>Sõudebaasi juurdeehitise karkassi kaasfinantseerimine</t>
  </si>
  <si>
    <t>SA Tartu Sport</t>
  </si>
  <si>
    <t>Laste Kunstikooli  (Tiigi 61) õuemaja projekteerimine</t>
  </si>
  <si>
    <t xml:space="preserve">   Täiskasvanute huvialaasutused</t>
  </si>
  <si>
    <t>Tartu Rahvaülikooli kunstikeskus (Vaksali 7) keldri ümberehitamine õpitöökodadeks</t>
  </si>
  <si>
    <t xml:space="preserve">   Raamatukogud</t>
  </si>
  <si>
    <t>O.Lutsu nim.Linnaraamatukogu (Kompanii 3/5) renoveerimine</t>
  </si>
  <si>
    <t>Rahva-ja kultuurimajad</t>
  </si>
  <si>
    <t>Genialistide Klubi</t>
  </si>
  <si>
    <t xml:space="preserve">   Muuseumid</t>
  </si>
  <si>
    <t>Lutsu 2 mänguaasjamuuseumi teatrimaja rajamine</t>
  </si>
  <si>
    <t xml:space="preserve">   Monumendid</t>
  </si>
  <si>
    <t>P.Põllu monument</t>
  </si>
  <si>
    <t>Lasteaia rajamine (Kaunase pst 22)</t>
  </si>
  <si>
    <t>Lasteaed Kummeli 5 projekteerimine</t>
  </si>
  <si>
    <t xml:space="preserve">   Erivajadustega laste koolid </t>
  </si>
  <si>
    <t xml:space="preserve">Maarja Kool (Jaamamõisa 22) juurdeehitus </t>
  </si>
  <si>
    <t xml:space="preserve">Sotsiaalne kaitse </t>
  </si>
  <si>
    <t xml:space="preserve">   Eakate sotsiaalhoolekandeasutused</t>
  </si>
  <si>
    <t>Hooldekodu (Liiva 32) juurdeehitus</t>
  </si>
  <si>
    <t xml:space="preserve">   Lastekodu </t>
  </si>
  <si>
    <t>Mäe-Kodu (Mäe 33) piirdeaia renoveerimine</t>
  </si>
  <si>
    <t>Laste ja noorte sotsiaalhoolekande asutused kaitse</t>
  </si>
  <si>
    <t>Laste Turvakodu (Tiigi 55) keldri ja väliskommunikatsioonide projekteerimine</t>
  </si>
  <si>
    <t xml:space="preserve">   Riskirühmade sotsiaalhoolekandeasutused</t>
  </si>
  <si>
    <t>Rehabilitatsioonikeskuse (Jaamamõisa 38) projekteerimine</t>
  </si>
  <si>
    <t xml:space="preserve"> Sotsiaalmajutusüksus Lubja tn 7</t>
  </si>
  <si>
    <t>Muu sotsiaalsete riskirühmade kaitse</t>
  </si>
  <si>
    <t>Rahu tn 15 piirkonnakeskuse akende vahetus</t>
  </si>
  <si>
    <t>SOTSIAALABI OSAKOND</t>
  </si>
  <si>
    <t xml:space="preserve">   Eakate sotsiaalhoolekande asutused</t>
  </si>
  <si>
    <t>Hooldekodu (Liiva 32)  juurdeehituse sisustamine ja autoliisingu tasumine</t>
  </si>
  <si>
    <t>Hooldekodu (Liiva 32) sõiduauto liisingmaksete tasumine ning inventari soetamine</t>
  </si>
  <si>
    <t>Hooldekodu (Liiva 32) soolakambri ehitus</t>
  </si>
  <si>
    <t>VÄLJAPOOLE  LV STRUKTUURI</t>
  </si>
  <si>
    <t xml:space="preserve">   Päästeteenused</t>
  </si>
  <si>
    <t>Lõuna-Eesti Päästekeskuse territooriumi korrastamine (geovõrgu paigaldus)</t>
  </si>
  <si>
    <t xml:space="preserve">   Õhutransport</t>
  </si>
  <si>
    <t>Tartu Lennuvälja infrastruktuuri arendamise toetamine</t>
  </si>
  <si>
    <t xml:space="preserve">   Üldmajanduslikud arendusprojektid</t>
  </si>
  <si>
    <t>SA Tartu Teaduspark infrastruktuuri arendamise
kaasfinantseerimine</t>
  </si>
  <si>
    <t>Vabaaeg ja kultuur</t>
  </si>
  <si>
    <t xml:space="preserve">   Vaba aja üritused</t>
  </si>
  <si>
    <t>MTÜ Tartu Tenniseklubile toetus  tennisevaiba soetuseks</t>
  </si>
  <si>
    <t>Eesti Rahva Muuseum Raadi mõisapargi kompleksi kuuluva trepi ehitamine</t>
  </si>
  <si>
    <t xml:space="preserve">   Puhkepargid</t>
  </si>
  <si>
    <t xml:space="preserve">SA Tähtvere Puhkepark </t>
  </si>
  <si>
    <t xml:space="preserve">   lauluväljakul istepinkide vahetamine</t>
  </si>
  <si>
    <t xml:space="preserve">   juurdepääsutee rajamine (alumisest parklast lauluväljakuni)</t>
  </si>
  <si>
    <t xml:space="preserve">   Skatepargi remont</t>
  </si>
  <si>
    <t>SA TK AHHAA ekspositsiooni soetamine</t>
  </si>
  <si>
    <t>Tartu Ülikool spordihoone ehituse laenude tasumise toetamine</t>
  </si>
  <si>
    <t xml:space="preserve">   Muinsuskaitse</t>
  </si>
  <si>
    <t>SA Tartu Pauluse Kirik renoveerimise toetamine</t>
  </si>
  <si>
    <t>SA Jaani Kirik faktooringlepingu tasumise toetamine</t>
  </si>
  <si>
    <t>Tartu Ülikool Toomkiriku restaureerimine</t>
  </si>
  <si>
    <t>Rooma Katoliku Kiriku  katuse renoveerimise projekteerimine</t>
  </si>
  <si>
    <t>Botaanikaaed</t>
  </si>
  <si>
    <t>TÜ Botaanikaaia rotund (kaasfin.)</t>
  </si>
  <si>
    <t>Tartu Ülikooli ühiselamute renoveerimise projekti kaasfinantseerimine</t>
  </si>
  <si>
    <t xml:space="preserve"> Eesti Maaülikooli ühiselamute renoveerimise projekti kaasfinantseerimine</t>
  </si>
  <si>
    <t>Finantseerimistehingud kasutajate lõikes</t>
  </si>
  <si>
    <t>RAHANDUSOSAKOND</t>
  </si>
  <si>
    <t>01700</t>
  </si>
  <si>
    <r>
      <t>Täitm.</t>
    </r>
    <r>
      <rPr>
        <i/>
        <sz val="8"/>
        <rFont val="Arial"/>
        <family val="2"/>
      </rPr>
      <t xml:space="preserve">% </t>
    </r>
  </si>
  <si>
    <r>
      <t>Täitm.</t>
    </r>
    <r>
      <rPr>
        <i/>
        <sz val="8"/>
        <rFont val="Arial"/>
        <family val="2"/>
      </rPr>
      <t>%</t>
    </r>
  </si>
  <si>
    <r>
      <t xml:space="preserve">   Muinsuskaitse </t>
    </r>
    <r>
      <rPr>
        <sz val="8"/>
        <rFont val="Times New Roman"/>
        <family val="1"/>
      </rPr>
      <t xml:space="preserve">(restaureerimistoetused) 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</si>
</sst>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0.0%"/>
    <numFmt numFmtId="168" formatCode="#,##0.0"/>
    <numFmt numFmtId="169" formatCode="0.0"/>
  </numFmts>
  <fonts count="17">
    <font>
      <sz val="10"/>
      <name val="Arial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53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7" fontId="0" fillId="0" borderId="8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7" fontId="0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167" fontId="0" fillId="0" borderId="11" xfId="0" applyNumberFormat="1" applyBorder="1" applyAlignment="1">
      <alignment/>
    </xf>
    <xf numFmtId="3" fontId="0" fillId="0" borderId="20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0" fillId="0" borderId="21" xfId="0" applyBorder="1" applyAlignment="1">
      <alignment/>
    </xf>
    <xf numFmtId="167" fontId="0" fillId="0" borderId="8" xfId="0" applyNumberFormat="1" applyBorder="1" applyAlignment="1">
      <alignment/>
    </xf>
    <xf numFmtId="167" fontId="0" fillId="0" borderId="4" xfId="0" applyNumberFormat="1" applyBorder="1" applyAlignment="1">
      <alignment horizontal="right"/>
    </xf>
    <xf numFmtId="0" fontId="0" fillId="0" borderId="22" xfId="0" applyBorder="1" applyAlignment="1">
      <alignment/>
    </xf>
    <xf numFmtId="167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26" xfId="0" applyFont="1" applyBorder="1" applyAlignment="1">
      <alignment wrapText="1"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 applyAlignment="1">
      <alignment wrapText="1"/>
    </xf>
    <xf numFmtId="0" fontId="11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6" xfId="0" applyFill="1" applyBorder="1" applyAlignment="1">
      <alignment/>
    </xf>
    <xf numFmtId="0" fontId="9" fillId="2" borderId="26" xfId="0" applyFont="1" applyFill="1" applyBorder="1" applyAlignment="1">
      <alignment wrapText="1"/>
    </xf>
    <xf numFmtId="3" fontId="13" fillId="2" borderId="26" xfId="0" applyNumberFormat="1" applyFont="1" applyFill="1" applyBorder="1" applyAlignment="1">
      <alignment/>
    </xf>
    <xf numFmtId="168" fontId="13" fillId="2" borderId="2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9" fillId="3" borderId="26" xfId="0" applyFont="1" applyFill="1" applyBorder="1" applyAlignment="1">
      <alignment wrapText="1"/>
    </xf>
    <xf numFmtId="3" fontId="13" fillId="3" borderId="26" xfId="0" applyNumberFormat="1" applyFont="1" applyFill="1" applyBorder="1" applyAlignment="1">
      <alignment/>
    </xf>
    <xf numFmtId="168" fontId="13" fillId="3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26" xfId="0" applyFont="1" applyBorder="1" applyAlignment="1">
      <alignment wrapText="1"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9" fillId="0" borderId="26" xfId="0" applyFont="1" applyBorder="1" applyAlignment="1" quotePrefix="1">
      <alignment/>
    </xf>
    <xf numFmtId="3" fontId="13" fillId="0" borderId="26" xfId="0" applyNumberFormat="1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26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/>
    </xf>
    <xf numFmtId="4" fontId="11" fillId="0" borderId="26" xfId="0" applyNumberFormat="1" applyFont="1" applyBorder="1" applyAlignment="1">
      <alignment wrapText="1"/>
    </xf>
    <xf numFmtId="168" fontId="14" fillId="0" borderId="26" xfId="0" applyNumberFormat="1" applyFont="1" applyBorder="1" applyAlignment="1">
      <alignment/>
    </xf>
    <xf numFmtId="0" fontId="5" fillId="0" borderId="26" xfId="0" applyFont="1" applyBorder="1" applyAlignment="1" quotePrefix="1">
      <alignment/>
    </xf>
    <xf numFmtId="0" fontId="5" fillId="4" borderId="26" xfId="0" applyFont="1" applyFill="1" applyBorder="1" applyAlignment="1">
      <alignment wrapText="1"/>
    </xf>
    <xf numFmtId="3" fontId="4" fillId="4" borderId="26" xfId="0" applyNumberFormat="1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168" fontId="13" fillId="4" borderId="26" xfId="0" applyNumberFormat="1" applyFont="1" applyFill="1" applyBorder="1" applyAlignment="1">
      <alignment/>
    </xf>
    <xf numFmtId="0" fontId="9" fillId="5" borderId="26" xfId="0" applyFont="1" applyFill="1" applyBorder="1" applyAlignment="1">
      <alignment wrapText="1"/>
    </xf>
    <xf numFmtId="3" fontId="13" fillId="5" borderId="26" xfId="0" applyNumberFormat="1" applyFont="1" applyFill="1" applyBorder="1" applyAlignment="1">
      <alignment/>
    </xf>
    <xf numFmtId="168" fontId="4" fillId="5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168" fontId="13" fillId="5" borderId="26" xfId="0" applyNumberFormat="1" applyFont="1" applyFill="1" applyBorder="1" applyAlignment="1">
      <alignment/>
    </xf>
    <xf numFmtId="168" fontId="13" fillId="0" borderId="26" xfId="0" applyNumberFormat="1" applyFont="1" applyBorder="1" applyAlignment="1">
      <alignment/>
    </xf>
    <xf numFmtId="168" fontId="13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6" xfId="0" applyNumberFormat="1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3" fontId="13" fillId="0" borderId="26" xfId="0" applyNumberFormat="1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0" fontId="4" fillId="0" borderId="0" xfId="0" applyFont="1" applyAlignment="1">
      <alignment/>
    </xf>
    <xf numFmtId="49" fontId="5" fillId="4" borderId="26" xfId="0" applyNumberFormat="1" applyFont="1" applyFill="1" applyBorder="1" applyAlignment="1">
      <alignment wrapText="1"/>
    </xf>
    <xf numFmtId="169" fontId="13" fillId="4" borderId="26" xfId="0" applyNumberFormat="1" applyFont="1" applyFill="1" applyBorder="1" applyAlignment="1">
      <alignment/>
    </xf>
    <xf numFmtId="49" fontId="13" fillId="5" borderId="26" xfId="0" applyNumberFormat="1" applyFont="1" applyFill="1" applyBorder="1" applyAlignment="1">
      <alignment wrapText="1"/>
    </xf>
    <xf numFmtId="169" fontId="13" fillId="5" borderId="26" xfId="0" applyNumberFormat="1" applyFont="1" applyFill="1" applyBorder="1" applyAlignment="1">
      <alignment/>
    </xf>
    <xf numFmtId="49" fontId="9" fillId="0" borderId="26" xfId="0" applyNumberFormat="1" applyFont="1" applyBorder="1" applyAlignment="1">
      <alignment wrapText="1"/>
    </xf>
    <xf numFmtId="169" fontId="4" fillId="0" borderId="26" xfId="0" applyNumberFormat="1" applyFont="1" applyFill="1" applyBorder="1" applyAlignment="1">
      <alignment/>
    </xf>
    <xf numFmtId="169" fontId="13" fillId="0" borderId="26" xfId="0" applyNumberFormat="1" applyFont="1" applyFill="1" applyBorder="1" applyAlignment="1">
      <alignment/>
    </xf>
    <xf numFmtId="49" fontId="5" fillId="0" borderId="26" xfId="0" applyNumberFormat="1" applyFont="1" applyBorder="1" applyAlignment="1">
      <alignment wrapText="1"/>
    </xf>
    <xf numFmtId="3" fontId="4" fillId="0" borderId="26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49" fontId="5" fillId="0" borderId="26" xfId="0" applyNumberFormat="1" applyFont="1" applyBorder="1" applyAlignment="1">
      <alignment wrapText="1"/>
    </xf>
    <xf numFmtId="49" fontId="5" fillId="0" borderId="26" xfId="0" applyNumberFormat="1" applyFont="1" applyFill="1" applyBorder="1" applyAlignment="1">
      <alignment wrapText="1"/>
    </xf>
    <xf numFmtId="169" fontId="4" fillId="4" borderId="26" xfId="0" applyNumberFormat="1" applyFont="1" applyFill="1" applyBorder="1" applyAlignment="1">
      <alignment/>
    </xf>
    <xf numFmtId="49" fontId="9" fillId="5" borderId="26" xfId="0" applyNumberFormat="1" applyFont="1" applyFill="1" applyBorder="1" applyAlignment="1">
      <alignment wrapText="1"/>
    </xf>
    <xf numFmtId="49" fontId="9" fillId="4" borderId="26" xfId="0" applyNumberFormat="1" applyFont="1" applyFill="1" applyBorder="1" applyAlignment="1">
      <alignment wrapText="1"/>
    </xf>
    <xf numFmtId="169" fontId="4" fillId="5" borderId="26" xfId="0" applyNumberFormat="1" applyFont="1" applyFill="1" applyBorder="1" applyAlignment="1">
      <alignment/>
    </xf>
    <xf numFmtId="49" fontId="9" fillId="0" borderId="26" xfId="0" applyNumberFormat="1" applyFont="1" applyBorder="1" applyAlignment="1">
      <alignment wrapText="1"/>
    </xf>
    <xf numFmtId="4" fontId="16" fillId="0" borderId="0" xfId="0" applyNumberFormat="1" applyFont="1" applyAlignment="1">
      <alignment/>
    </xf>
    <xf numFmtId="0" fontId="9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 quotePrefix="1">
      <alignment wrapText="1"/>
    </xf>
    <xf numFmtId="169" fontId="14" fillId="0" borderId="0" xfId="0" applyNumberFormat="1" applyFont="1" applyFill="1" applyAlignment="1">
      <alignment/>
    </xf>
    <xf numFmtId="0" fontId="13" fillId="0" borderId="26" xfId="0" applyFont="1" applyBorder="1" applyAlignment="1">
      <alignment horizontal="center"/>
    </xf>
    <xf numFmtId="3" fontId="14" fillId="0" borderId="26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169" fontId="14" fillId="0" borderId="27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9" fontId="14" fillId="0" borderId="26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3" fontId="13" fillId="0" borderId="26" xfId="0" applyNumberFormat="1" applyFont="1" applyBorder="1" applyAlignment="1">
      <alignment wrapText="1"/>
    </xf>
    <xf numFmtId="0" fontId="5" fillId="0" borderId="26" xfId="0" applyFont="1" applyBorder="1" applyAlignment="1">
      <alignment/>
    </xf>
    <xf numFmtId="0" fontId="9" fillId="4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3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right"/>
    </xf>
    <xf numFmtId="167" fontId="0" fillId="0" borderId="34" xfId="0" applyNumberFormat="1" applyBorder="1" applyAlignment="1">
      <alignment horizontal="right"/>
    </xf>
    <xf numFmtId="167" fontId="0" fillId="0" borderId="33" xfId="0" applyNumberFormat="1" applyFont="1" applyBorder="1" applyAlignment="1">
      <alignment horizontal="right"/>
    </xf>
    <xf numFmtId="167" fontId="0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 topLeftCell="A1">
      <selection activeCell="T21" sqref="T21"/>
    </sheetView>
  </sheetViews>
  <sheetFormatPr defaultColWidth="9.140625" defaultRowHeight="12.75"/>
  <cols>
    <col min="1" max="1" width="33.28125" style="0" customWidth="1"/>
    <col min="4" max="4" width="0" style="0" hidden="1" customWidth="1"/>
    <col min="8" max="8" width="10.8515625" style="0" customWidth="1"/>
  </cols>
  <sheetData>
    <row r="1" ht="13.5" thickBot="1"/>
    <row r="2" spans="1:9" ht="15.75" thickBot="1">
      <c r="A2" s="144"/>
      <c r="B2" s="163" t="s">
        <v>25</v>
      </c>
      <c r="C2" s="160" t="s">
        <v>0</v>
      </c>
      <c r="D2" s="161"/>
      <c r="E2" s="161"/>
      <c r="F2" s="161"/>
      <c r="G2" s="162"/>
      <c r="H2" s="167" t="s">
        <v>29</v>
      </c>
      <c r="I2" s="165" t="s">
        <v>30</v>
      </c>
    </row>
    <row r="3" spans="1:9" ht="15.75" customHeight="1">
      <c r="A3" s="145"/>
      <c r="B3" s="164"/>
      <c r="C3" s="146" t="s">
        <v>26</v>
      </c>
      <c r="D3" s="146" t="s">
        <v>28</v>
      </c>
      <c r="E3" s="146" t="s">
        <v>27</v>
      </c>
      <c r="F3" s="146" t="s">
        <v>1</v>
      </c>
      <c r="G3" s="146" t="s">
        <v>32</v>
      </c>
      <c r="H3" s="168"/>
      <c r="I3" s="166"/>
    </row>
    <row r="4" spans="1:9" ht="15.75" customHeight="1" thickBot="1">
      <c r="A4" s="145"/>
      <c r="B4" s="164"/>
      <c r="C4" s="147"/>
      <c r="D4" s="147"/>
      <c r="E4" s="147"/>
      <c r="F4" s="147"/>
      <c r="G4" s="147"/>
      <c r="H4" s="169"/>
      <c r="I4" s="166"/>
    </row>
    <row r="5" spans="1:10" ht="15" thickBot="1">
      <c r="A5" s="2" t="s">
        <v>2</v>
      </c>
      <c r="B5" s="26">
        <v>1503199</v>
      </c>
      <c r="C5" s="23">
        <v>1598643</v>
      </c>
      <c r="D5" s="23">
        <v>2712</v>
      </c>
      <c r="E5" s="23">
        <v>1601355</v>
      </c>
      <c r="F5" s="23">
        <v>1583349</v>
      </c>
      <c r="G5" s="24">
        <f>F5/E5</f>
        <v>0.988755772455202</v>
      </c>
      <c r="H5" s="27">
        <f aca="true" t="shared" si="0" ref="H5:H10">F5-B5</f>
        <v>80150</v>
      </c>
      <c r="I5" s="25">
        <f aca="true" t="shared" si="1" ref="I5:I10">H5/B5</f>
        <v>0.05331962035632009</v>
      </c>
      <c r="J5" s="63"/>
    </row>
    <row r="6" spans="1:10" ht="15">
      <c r="A6" s="38" t="s">
        <v>3</v>
      </c>
      <c r="B6" s="15">
        <v>817133</v>
      </c>
      <c r="C6" s="16">
        <v>900200</v>
      </c>
      <c r="D6" s="16">
        <v>25115</v>
      </c>
      <c r="E6" s="16">
        <v>925315</v>
      </c>
      <c r="F6" s="16">
        <v>904519</v>
      </c>
      <c r="G6" s="17">
        <f aca="true" t="shared" si="2" ref="G6:G38">F6/E6</f>
        <v>0.9775254913191724</v>
      </c>
      <c r="H6" s="28">
        <f t="shared" si="0"/>
        <v>87386</v>
      </c>
      <c r="I6" s="29">
        <f t="shared" si="1"/>
        <v>0.10694219912792655</v>
      </c>
      <c r="J6" s="63"/>
    </row>
    <row r="7" spans="1:10" ht="15">
      <c r="A7" s="39" t="s">
        <v>4</v>
      </c>
      <c r="B7" s="7">
        <v>105442</v>
      </c>
      <c r="C7" s="3">
        <v>111404</v>
      </c>
      <c r="D7" s="3">
        <v>5947</v>
      </c>
      <c r="E7" s="3">
        <v>117351</v>
      </c>
      <c r="F7" s="3">
        <v>121239</v>
      </c>
      <c r="G7" s="6">
        <f t="shared" si="2"/>
        <v>1.033131375105453</v>
      </c>
      <c r="H7" s="30">
        <f t="shared" si="0"/>
        <v>15797</v>
      </c>
      <c r="I7" s="31">
        <f t="shared" si="1"/>
        <v>0.1498169609832894</v>
      </c>
      <c r="J7" s="63"/>
    </row>
    <row r="8" spans="1:10" ht="15">
      <c r="A8" s="39" t="s">
        <v>5</v>
      </c>
      <c r="B8" s="7">
        <v>35070</v>
      </c>
      <c r="C8" s="3">
        <v>29188</v>
      </c>
      <c r="D8" s="3">
        <v>-10263</v>
      </c>
      <c r="E8" s="3">
        <v>18925</v>
      </c>
      <c r="F8" s="3">
        <v>14011</v>
      </c>
      <c r="G8" s="6">
        <f t="shared" si="2"/>
        <v>0.7403434610303831</v>
      </c>
      <c r="H8" s="30">
        <f t="shared" si="0"/>
        <v>-21059</v>
      </c>
      <c r="I8" s="31">
        <f t="shared" si="1"/>
        <v>-0.600484744796122</v>
      </c>
      <c r="J8" s="63"/>
    </row>
    <row r="9" spans="1:10" ht="15">
      <c r="A9" s="39" t="s">
        <v>6</v>
      </c>
      <c r="B9" s="7">
        <v>536192</v>
      </c>
      <c r="C9" s="3">
        <v>549701</v>
      </c>
      <c r="D9" s="3">
        <v>-20087</v>
      </c>
      <c r="E9" s="3">
        <v>529614</v>
      </c>
      <c r="F9" s="3">
        <v>531643</v>
      </c>
      <c r="G9" s="6">
        <f t="shared" si="2"/>
        <v>1.0038310920783815</v>
      </c>
      <c r="H9" s="30">
        <f t="shared" si="0"/>
        <v>-4549</v>
      </c>
      <c r="I9" s="31">
        <f t="shared" si="1"/>
        <v>-0.008483901289090476</v>
      </c>
      <c r="J9" s="63"/>
    </row>
    <row r="10" spans="1:10" ht="15">
      <c r="A10" s="39" t="s">
        <v>7</v>
      </c>
      <c r="B10" s="7">
        <v>9362</v>
      </c>
      <c r="C10" s="3">
        <v>8150</v>
      </c>
      <c r="D10" s="3">
        <v>2000</v>
      </c>
      <c r="E10" s="3">
        <v>10150</v>
      </c>
      <c r="F10" s="3">
        <v>11937</v>
      </c>
      <c r="G10" s="6">
        <f t="shared" si="2"/>
        <v>1.1760591133004925</v>
      </c>
      <c r="H10" s="30">
        <f t="shared" si="0"/>
        <v>2575</v>
      </c>
      <c r="I10" s="31">
        <f t="shared" si="1"/>
        <v>0.2750480666524247</v>
      </c>
      <c r="J10" s="63"/>
    </row>
    <row r="11" spans="1:10" ht="15.75" thickBot="1">
      <c r="A11" s="40"/>
      <c r="B11" s="9"/>
      <c r="C11" s="10"/>
      <c r="D11" s="10"/>
      <c r="E11" s="10"/>
      <c r="F11" s="10"/>
      <c r="G11" s="11"/>
      <c r="H11" s="32"/>
      <c r="I11" s="33"/>
      <c r="J11" s="63"/>
    </row>
    <row r="12" spans="1:10" ht="15" thickBot="1">
      <c r="A12" s="2" t="s">
        <v>8</v>
      </c>
      <c r="B12" s="26">
        <v>1061481</v>
      </c>
      <c r="C12" s="23">
        <v>1175401</v>
      </c>
      <c r="D12" s="23">
        <v>118976</v>
      </c>
      <c r="E12" s="23">
        <v>1294377</v>
      </c>
      <c r="F12" s="23">
        <v>1256733</v>
      </c>
      <c r="G12" s="24">
        <f t="shared" si="2"/>
        <v>0.9709172829863324</v>
      </c>
      <c r="H12" s="27">
        <f>F12-B12</f>
        <v>195252</v>
      </c>
      <c r="I12" s="25">
        <f aca="true" t="shared" si="3" ref="I12:I21">H12/B12</f>
        <v>0.18394300039284736</v>
      </c>
      <c r="J12" s="63"/>
    </row>
    <row r="13" spans="1:10" ht="15">
      <c r="A13" s="38" t="s">
        <v>9</v>
      </c>
      <c r="B13" s="15">
        <v>123776</v>
      </c>
      <c r="C13" s="16">
        <v>159670</v>
      </c>
      <c r="D13" s="16">
        <v>4903</v>
      </c>
      <c r="E13" s="16">
        <v>164573</v>
      </c>
      <c r="F13" s="16">
        <v>159756</v>
      </c>
      <c r="G13" s="17">
        <f t="shared" si="2"/>
        <v>0.9707303142070692</v>
      </c>
      <c r="H13" s="28">
        <f aca="true" t="shared" si="4" ref="H13:H21">F13-B13</f>
        <v>35980</v>
      </c>
      <c r="I13" s="29">
        <f t="shared" si="3"/>
        <v>0.2906864012409514</v>
      </c>
      <c r="J13" s="63"/>
    </row>
    <row r="14" spans="1:10" ht="15">
      <c r="A14" s="39" t="s">
        <v>10</v>
      </c>
      <c r="B14" s="7">
        <v>1044</v>
      </c>
      <c r="C14" s="3">
        <v>1006</v>
      </c>
      <c r="D14" s="5">
        <v>164</v>
      </c>
      <c r="E14" s="3">
        <v>1170</v>
      </c>
      <c r="F14" s="3">
        <v>1129</v>
      </c>
      <c r="G14" s="6">
        <f t="shared" si="2"/>
        <v>0.964957264957265</v>
      </c>
      <c r="H14" s="30">
        <f t="shared" si="4"/>
        <v>85</v>
      </c>
      <c r="I14" s="31">
        <f t="shared" si="3"/>
        <v>0.08141762452107279</v>
      </c>
      <c r="J14" s="63"/>
    </row>
    <row r="15" spans="1:10" ht="15">
      <c r="A15" s="39" t="s">
        <v>11</v>
      </c>
      <c r="B15" s="7">
        <v>75823</v>
      </c>
      <c r="C15" s="3">
        <v>86271</v>
      </c>
      <c r="D15" s="3">
        <v>5569</v>
      </c>
      <c r="E15" s="3">
        <v>91840</v>
      </c>
      <c r="F15" s="3">
        <v>86141</v>
      </c>
      <c r="G15" s="6">
        <f t="shared" si="2"/>
        <v>0.9379464285714286</v>
      </c>
      <c r="H15" s="30">
        <f t="shared" si="4"/>
        <v>10318</v>
      </c>
      <c r="I15" s="31">
        <f t="shared" si="3"/>
        <v>0.13608008124183954</v>
      </c>
      <c r="J15" s="63"/>
    </row>
    <row r="16" spans="1:10" ht="15">
      <c r="A16" s="39" t="s">
        <v>12</v>
      </c>
      <c r="B16" s="7">
        <v>37168</v>
      </c>
      <c r="C16" s="3">
        <v>47591</v>
      </c>
      <c r="D16" s="3">
        <v>9077</v>
      </c>
      <c r="E16" s="3">
        <v>56668</v>
      </c>
      <c r="F16" s="3">
        <v>51309</v>
      </c>
      <c r="G16" s="6">
        <f t="shared" si="2"/>
        <v>0.9054316369026612</v>
      </c>
      <c r="H16" s="30">
        <f t="shared" si="4"/>
        <v>14141</v>
      </c>
      <c r="I16" s="31">
        <f t="shared" si="3"/>
        <v>0.3804616874730951</v>
      </c>
      <c r="J16" s="63"/>
    </row>
    <row r="17" spans="1:10" ht="15">
      <c r="A17" s="39" t="s">
        <v>13</v>
      </c>
      <c r="B17" s="7">
        <v>21571</v>
      </c>
      <c r="C17" s="3">
        <v>22243</v>
      </c>
      <c r="D17" s="5">
        <v>-483</v>
      </c>
      <c r="E17" s="3">
        <v>21760</v>
      </c>
      <c r="F17" s="3">
        <v>21695</v>
      </c>
      <c r="G17" s="6">
        <f t="shared" si="2"/>
        <v>0.9970128676470589</v>
      </c>
      <c r="H17" s="30">
        <f t="shared" si="4"/>
        <v>124</v>
      </c>
      <c r="I17" s="31">
        <f t="shared" si="3"/>
        <v>0.005748458578647258</v>
      </c>
      <c r="J17" s="63"/>
    </row>
    <row r="18" spans="1:10" ht="15">
      <c r="A18" s="39" t="s">
        <v>14</v>
      </c>
      <c r="B18" s="7">
        <v>6687</v>
      </c>
      <c r="C18" s="3">
        <v>6289</v>
      </c>
      <c r="D18" s="5">
        <v>797</v>
      </c>
      <c r="E18" s="3">
        <v>7086</v>
      </c>
      <c r="F18" s="3">
        <v>7014</v>
      </c>
      <c r="G18" s="6">
        <f t="shared" si="2"/>
        <v>0.9898391193903472</v>
      </c>
      <c r="H18" s="30">
        <f t="shared" si="4"/>
        <v>327</v>
      </c>
      <c r="I18" s="31">
        <f t="shared" si="3"/>
        <v>0.048900852400179454</v>
      </c>
      <c r="J18" s="63"/>
    </row>
    <row r="19" spans="1:10" ht="15">
      <c r="A19" s="39" t="s">
        <v>15</v>
      </c>
      <c r="B19" s="7">
        <v>111855</v>
      </c>
      <c r="C19" s="3">
        <v>111825</v>
      </c>
      <c r="D19" s="3">
        <v>10060</v>
      </c>
      <c r="E19" s="3">
        <v>121885</v>
      </c>
      <c r="F19" s="3">
        <v>120336</v>
      </c>
      <c r="G19" s="6">
        <f t="shared" si="2"/>
        <v>0.9872912991754522</v>
      </c>
      <c r="H19" s="30">
        <f t="shared" si="4"/>
        <v>8481</v>
      </c>
      <c r="I19" s="31">
        <f t="shared" si="3"/>
        <v>0.07582137588842698</v>
      </c>
      <c r="J19" s="63"/>
    </row>
    <row r="20" spans="1:10" ht="15">
      <c r="A20" s="39" t="s">
        <v>16</v>
      </c>
      <c r="B20" s="7">
        <v>600308</v>
      </c>
      <c r="C20" s="3">
        <v>644781</v>
      </c>
      <c r="D20" s="3">
        <v>87508</v>
      </c>
      <c r="E20" s="3">
        <v>732289</v>
      </c>
      <c r="F20" s="3">
        <v>714677</v>
      </c>
      <c r="G20" s="6">
        <f t="shared" si="2"/>
        <v>0.9759493861030276</v>
      </c>
      <c r="H20" s="30">
        <f t="shared" si="4"/>
        <v>114369</v>
      </c>
      <c r="I20" s="31">
        <f t="shared" si="3"/>
        <v>0.19051720117006604</v>
      </c>
      <c r="J20" s="63"/>
    </row>
    <row r="21" spans="1:10" ht="15">
      <c r="A21" s="39" t="s">
        <v>17</v>
      </c>
      <c r="B21" s="7">
        <v>83249</v>
      </c>
      <c r="C21" s="3">
        <v>95725</v>
      </c>
      <c r="D21" s="3">
        <v>1381</v>
      </c>
      <c r="E21" s="3">
        <v>97106</v>
      </c>
      <c r="F21" s="3">
        <v>94676</v>
      </c>
      <c r="G21" s="6">
        <f t="shared" si="2"/>
        <v>0.9749757996416287</v>
      </c>
      <c r="H21" s="30">
        <f t="shared" si="4"/>
        <v>11427</v>
      </c>
      <c r="I21" s="31">
        <f t="shared" si="3"/>
        <v>0.13726291006498575</v>
      </c>
      <c r="J21" s="63"/>
    </row>
    <row r="22" spans="1:10" ht="15.75" thickBot="1">
      <c r="A22" s="40"/>
      <c r="B22" s="9"/>
      <c r="C22" s="10"/>
      <c r="D22" s="10"/>
      <c r="E22" s="10"/>
      <c r="F22" s="10"/>
      <c r="G22" s="11"/>
      <c r="H22" s="32"/>
      <c r="I22" s="33"/>
      <c r="J22" s="63"/>
    </row>
    <row r="23" spans="1:10" ht="15" thickBot="1">
      <c r="A23" s="2" t="s">
        <v>18</v>
      </c>
      <c r="B23" s="26">
        <v>505757</v>
      </c>
      <c r="C23" s="23">
        <v>533174</v>
      </c>
      <c r="D23" s="23">
        <v>-52577</v>
      </c>
      <c r="E23" s="23">
        <v>480597</v>
      </c>
      <c r="F23" s="23">
        <v>463895</v>
      </c>
      <c r="G23" s="24">
        <f t="shared" si="2"/>
        <v>0.9652473902250742</v>
      </c>
      <c r="H23" s="27">
        <f>F23-B23</f>
        <v>-41862</v>
      </c>
      <c r="I23" s="25">
        <f>H23/B23</f>
        <v>-0.08277097499392</v>
      </c>
      <c r="J23" s="63"/>
    </row>
    <row r="24" spans="1:10" ht="15">
      <c r="A24" s="38" t="s">
        <v>9</v>
      </c>
      <c r="B24" s="15">
        <v>3766</v>
      </c>
      <c r="C24" s="18">
        <v>775</v>
      </c>
      <c r="D24" s="18">
        <v>35</v>
      </c>
      <c r="E24" s="18">
        <v>810</v>
      </c>
      <c r="F24" s="18">
        <v>803</v>
      </c>
      <c r="G24" s="17">
        <f t="shared" si="2"/>
        <v>0.991358024691358</v>
      </c>
      <c r="H24" s="28">
        <f aca="true" t="shared" si="5" ref="H24:H31">F24-B24</f>
        <v>-2963</v>
      </c>
      <c r="I24" s="29">
        <f>H24/B24</f>
        <v>-0.7867764206054169</v>
      </c>
      <c r="J24" s="63"/>
    </row>
    <row r="25" spans="1:10" ht="15">
      <c r="A25" s="39" t="s">
        <v>10</v>
      </c>
      <c r="B25" s="8">
        <v>0</v>
      </c>
      <c r="C25" s="4">
        <v>0</v>
      </c>
      <c r="D25" s="5">
        <v>41</v>
      </c>
      <c r="E25" s="5">
        <v>41</v>
      </c>
      <c r="F25" s="5">
        <v>41</v>
      </c>
      <c r="G25" s="6">
        <f t="shared" si="2"/>
        <v>1</v>
      </c>
      <c r="H25" s="30">
        <f t="shared" si="5"/>
        <v>41</v>
      </c>
      <c r="I25" s="34" t="s">
        <v>31</v>
      </c>
      <c r="J25" s="63"/>
    </row>
    <row r="26" spans="1:10" ht="15">
      <c r="A26" s="39" t="s">
        <v>11</v>
      </c>
      <c r="B26" s="7">
        <v>194280</v>
      </c>
      <c r="C26" s="3">
        <v>215479</v>
      </c>
      <c r="D26" s="3">
        <v>9272</v>
      </c>
      <c r="E26" s="3">
        <v>224751</v>
      </c>
      <c r="F26" s="3">
        <v>210790</v>
      </c>
      <c r="G26" s="6">
        <f t="shared" si="2"/>
        <v>0.9378823675979194</v>
      </c>
      <c r="H26" s="30">
        <f t="shared" si="5"/>
        <v>16510</v>
      </c>
      <c r="I26" s="31">
        <f aca="true" t="shared" si="6" ref="I26:I31">H26/B26</f>
        <v>0.08498044060119415</v>
      </c>
      <c r="J26" s="63"/>
    </row>
    <row r="27" spans="1:10" ht="15">
      <c r="A27" s="39" t="s">
        <v>12</v>
      </c>
      <c r="B27" s="7">
        <v>6171</v>
      </c>
      <c r="C27" s="3">
        <v>7100</v>
      </c>
      <c r="D27" s="3">
        <v>-2568</v>
      </c>
      <c r="E27" s="3">
        <v>4532</v>
      </c>
      <c r="F27" s="3">
        <v>4240</v>
      </c>
      <c r="G27" s="6">
        <f t="shared" si="2"/>
        <v>0.9355692850838482</v>
      </c>
      <c r="H27" s="30">
        <f t="shared" si="5"/>
        <v>-1931</v>
      </c>
      <c r="I27" s="31">
        <f t="shared" si="6"/>
        <v>-0.31291524874412574</v>
      </c>
      <c r="J27" s="63"/>
    </row>
    <row r="28" spans="1:10" ht="15">
      <c r="A28" s="39" t="s">
        <v>13</v>
      </c>
      <c r="B28" s="7">
        <v>34630</v>
      </c>
      <c r="C28" s="3">
        <v>25000</v>
      </c>
      <c r="D28" s="3">
        <v>-5667</v>
      </c>
      <c r="E28" s="3">
        <v>19333</v>
      </c>
      <c r="F28" s="3">
        <v>18805</v>
      </c>
      <c r="G28" s="6">
        <f t="shared" si="2"/>
        <v>0.9726891842962809</v>
      </c>
      <c r="H28" s="30">
        <f t="shared" si="5"/>
        <v>-15825</v>
      </c>
      <c r="I28" s="31">
        <f t="shared" si="6"/>
        <v>-0.4569737222061796</v>
      </c>
      <c r="J28" s="63"/>
    </row>
    <row r="29" spans="1:10" ht="15">
      <c r="A29" s="39" t="s">
        <v>15</v>
      </c>
      <c r="B29" s="7">
        <v>81281</v>
      </c>
      <c r="C29" s="3">
        <v>49439</v>
      </c>
      <c r="D29" s="3">
        <v>4143</v>
      </c>
      <c r="E29" s="3">
        <v>53582</v>
      </c>
      <c r="F29" s="3">
        <v>52623</v>
      </c>
      <c r="G29" s="6">
        <f t="shared" si="2"/>
        <v>0.9821021984994961</v>
      </c>
      <c r="H29" s="30">
        <f t="shared" si="5"/>
        <v>-28658</v>
      </c>
      <c r="I29" s="31">
        <f t="shared" si="6"/>
        <v>-0.35257932358115673</v>
      </c>
      <c r="J29" s="63"/>
    </row>
    <row r="30" spans="1:10" ht="15">
      <c r="A30" s="39" t="s">
        <v>16</v>
      </c>
      <c r="B30" s="7">
        <v>168277</v>
      </c>
      <c r="C30" s="3">
        <v>200032</v>
      </c>
      <c r="D30" s="3">
        <v>-70991</v>
      </c>
      <c r="E30" s="3">
        <v>129041</v>
      </c>
      <c r="F30" s="3">
        <v>128140</v>
      </c>
      <c r="G30" s="6">
        <f t="shared" si="2"/>
        <v>0.9930177230492634</v>
      </c>
      <c r="H30" s="30">
        <f t="shared" si="5"/>
        <v>-40137</v>
      </c>
      <c r="I30" s="31">
        <f t="shared" si="6"/>
        <v>-0.2385174444517076</v>
      </c>
      <c r="J30" s="63"/>
    </row>
    <row r="31" spans="1:10" ht="15">
      <c r="A31" s="39" t="s">
        <v>17</v>
      </c>
      <c r="B31" s="7">
        <v>17352</v>
      </c>
      <c r="C31" s="3">
        <v>35349</v>
      </c>
      <c r="D31" s="3">
        <v>13158</v>
      </c>
      <c r="E31" s="3">
        <v>48507</v>
      </c>
      <c r="F31" s="3">
        <v>48453</v>
      </c>
      <c r="G31" s="6">
        <f t="shared" si="2"/>
        <v>0.998886758612159</v>
      </c>
      <c r="H31" s="30">
        <f t="shared" si="5"/>
        <v>31101</v>
      </c>
      <c r="I31" s="31">
        <f t="shared" si="6"/>
        <v>1.7923582295988936</v>
      </c>
      <c r="J31" s="63"/>
    </row>
    <row r="32" spans="1:10" ht="15">
      <c r="A32" s="40"/>
      <c r="B32" s="9"/>
      <c r="C32" s="10"/>
      <c r="D32" s="10"/>
      <c r="E32" s="10"/>
      <c r="F32" s="10"/>
      <c r="G32" s="11"/>
      <c r="H32" s="32"/>
      <c r="I32" s="33"/>
      <c r="J32" s="63"/>
    </row>
    <row r="33" spans="1:10" ht="15.75" thickBot="1">
      <c r="A33" s="1"/>
      <c r="B33" s="19"/>
      <c r="C33" s="20"/>
      <c r="D33" s="21"/>
      <c r="E33" s="20"/>
      <c r="F33" s="20"/>
      <c r="G33" s="22"/>
      <c r="H33" s="35"/>
      <c r="I33" s="36"/>
      <c r="J33" s="63"/>
    </row>
    <row r="34" spans="1:12" ht="15" thickBot="1">
      <c r="A34" s="2" t="s">
        <v>19</v>
      </c>
      <c r="B34" s="26">
        <v>167372</v>
      </c>
      <c r="C34" s="23">
        <v>109932</v>
      </c>
      <c r="D34" s="23">
        <v>63687</v>
      </c>
      <c r="E34" s="23">
        <v>173619</v>
      </c>
      <c r="F34" s="23">
        <v>184368</v>
      </c>
      <c r="G34" s="24">
        <f t="shared" si="2"/>
        <v>1.0619114267447687</v>
      </c>
      <c r="H34" s="27">
        <f aca="true" t="shared" si="7" ref="H34:H39">F34-B34</f>
        <v>16996</v>
      </c>
      <c r="I34" s="25">
        <f aca="true" t="shared" si="8" ref="I34:I39">H34/B34</f>
        <v>0.10154625624357719</v>
      </c>
      <c r="J34" s="63"/>
      <c r="L34" s="63"/>
    </row>
    <row r="35" spans="1:10" ht="15">
      <c r="A35" s="38" t="s">
        <v>20</v>
      </c>
      <c r="B35" s="15">
        <v>111157</v>
      </c>
      <c r="C35" s="16">
        <v>28932</v>
      </c>
      <c r="D35" s="16">
        <v>63687</v>
      </c>
      <c r="E35" s="16">
        <v>92619</v>
      </c>
      <c r="F35" s="16">
        <v>103333</v>
      </c>
      <c r="G35" s="17">
        <f t="shared" si="2"/>
        <v>1.1156782085749144</v>
      </c>
      <c r="H35" s="28">
        <f t="shared" si="7"/>
        <v>-7824</v>
      </c>
      <c r="I35" s="29">
        <f t="shared" si="8"/>
        <v>-0.0703869301978283</v>
      </c>
      <c r="J35" s="63"/>
    </row>
    <row r="36" spans="1:10" ht="15">
      <c r="A36" s="39" t="s">
        <v>21</v>
      </c>
      <c r="B36" s="7">
        <v>231821</v>
      </c>
      <c r="C36" s="3">
        <v>129435</v>
      </c>
      <c r="D36" s="5">
        <v>0</v>
      </c>
      <c r="E36" s="3">
        <v>129435</v>
      </c>
      <c r="F36" s="3">
        <v>129306</v>
      </c>
      <c r="G36" s="6">
        <f t="shared" si="2"/>
        <v>0.9990033607602271</v>
      </c>
      <c r="H36" s="30">
        <f t="shared" si="7"/>
        <v>-102515</v>
      </c>
      <c r="I36" s="31">
        <f t="shared" si="8"/>
        <v>-0.44221619266589307</v>
      </c>
      <c r="J36" s="63"/>
    </row>
    <row r="37" spans="1:10" ht="15.75" thickBot="1">
      <c r="A37" s="40" t="s">
        <v>22</v>
      </c>
      <c r="B37" s="12">
        <v>-175606</v>
      </c>
      <c r="C37" s="13">
        <v>-48435</v>
      </c>
      <c r="D37" s="14">
        <v>0</v>
      </c>
      <c r="E37" s="13">
        <v>-48435</v>
      </c>
      <c r="F37" s="13">
        <v>-48271</v>
      </c>
      <c r="G37" s="11">
        <f t="shared" si="2"/>
        <v>0.9966140187880664</v>
      </c>
      <c r="H37" s="37">
        <f t="shared" si="7"/>
        <v>127335</v>
      </c>
      <c r="I37" s="33">
        <f t="shared" si="8"/>
        <v>-0.725117592792957</v>
      </c>
      <c r="J37" s="63"/>
    </row>
    <row r="38" spans="1:10" ht="15" thickBot="1">
      <c r="A38" s="2" t="s">
        <v>23</v>
      </c>
      <c r="B38" s="26">
        <v>1846177</v>
      </c>
      <c r="C38" s="23">
        <v>1757010</v>
      </c>
      <c r="D38" s="23">
        <v>66399</v>
      </c>
      <c r="E38" s="23">
        <v>1823409</v>
      </c>
      <c r="F38" s="23">
        <v>1815988</v>
      </c>
      <c r="G38" s="24">
        <f t="shared" si="2"/>
        <v>0.9959301506134938</v>
      </c>
      <c r="H38" s="27">
        <f t="shared" si="7"/>
        <v>-30189</v>
      </c>
      <c r="I38" s="25">
        <f t="shared" si="8"/>
        <v>-0.016352169916535632</v>
      </c>
      <c r="J38" s="63"/>
    </row>
    <row r="39" spans="1:9" ht="17.25" customHeight="1">
      <c r="A39" s="142" t="s">
        <v>24</v>
      </c>
      <c r="B39" s="148">
        <v>103333</v>
      </c>
      <c r="C39" s="150">
        <v>0</v>
      </c>
      <c r="D39" s="150">
        <v>0</v>
      </c>
      <c r="E39" s="150">
        <v>0</v>
      </c>
      <c r="F39" s="152">
        <v>47089</v>
      </c>
      <c r="G39" s="158" t="s">
        <v>31</v>
      </c>
      <c r="H39" s="154">
        <f t="shared" si="7"/>
        <v>-56244</v>
      </c>
      <c r="I39" s="156">
        <f t="shared" si="8"/>
        <v>-0.5442985299952581</v>
      </c>
    </row>
    <row r="40" spans="1:9" ht="13.5" thickBot="1">
      <c r="A40" s="143"/>
      <c r="B40" s="149"/>
      <c r="C40" s="151"/>
      <c r="D40" s="151"/>
      <c r="E40" s="151"/>
      <c r="F40" s="153"/>
      <c r="G40" s="159"/>
      <c r="H40" s="155"/>
      <c r="I40" s="157"/>
    </row>
  </sheetData>
  <mergeCells count="19">
    <mergeCell ref="C2:G2"/>
    <mergeCell ref="B2:B4"/>
    <mergeCell ref="I2:I4"/>
    <mergeCell ref="H2:H4"/>
    <mergeCell ref="C3:C4"/>
    <mergeCell ref="H39:H40"/>
    <mergeCell ref="I39:I40"/>
    <mergeCell ref="G3:G4"/>
    <mergeCell ref="G39:G40"/>
    <mergeCell ref="A39:A40"/>
    <mergeCell ref="A2:A4"/>
    <mergeCell ref="F3:F4"/>
    <mergeCell ref="B39:B40"/>
    <mergeCell ref="C39:C40"/>
    <mergeCell ref="D39:D40"/>
    <mergeCell ref="E39:E40"/>
    <mergeCell ref="F39:F40"/>
    <mergeCell ref="E3:E4"/>
    <mergeCell ref="D3:D4"/>
  </mergeCells>
  <printOptions/>
  <pageMargins left="0.21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workbookViewId="0" topLeftCell="A1">
      <selection activeCell="H36" sqref="H36"/>
    </sheetView>
  </sheetViews>
  <sheetFormatPr defaultColWidth="9.140625" defaultRowHeight="12.75"/>
  <cols>
    <col min="1" max="1" width="7.00390625" style="41" customWidth="1"/>
    <col min="2" max="2" width="41.8515625" style="0" customWidth="1"/>
    <col min="3" max="3" width="10.28125" style="0" customWidth="1"/>
    <col min="4" max="4" width="11.140625" style="0" customWidth="1"/>
    <col min="5" max="5" width="9.28125" style="0" customWidth="1"/>
    <col min="6" max="6" width="6.8515625" style="43" customWidth="1"/>
    <col min="7" max="7" width="13.8515625" style="0" customWidth="1"/>
    <col min="8" max="9" width="12.7109375" style="0" bestFit="1" customWidth="1"/>
  </cols>
  <sheetData>
    <row r="1" ht="14.25" customHeight="1">
      <c r="B1" s="42"/>
    </row>
    <row r="2" spans="2:6" ht="42.75" customHeight="1">
      <c r="B2" s="170" t="s">
        <v>33</v>
      </c>
      <c r="C2" s="170"/>
      <c r="D2" s="170"/>
      <c r="E2" s="170"/>
      <c r="F2" s="170"/>
    </row>
    <row r="3" spans="2:5" ht="14.25">
      <c r="B3" s="44"/>
      <c r="E3" s="45" t="s">
        <v>34</v>
      </c>
    </row>
    <row r="4" ht="9" customHeight="1">
      <c r="B4" s="46"/>
    </row>
    <row r="5" spans="1:6" ht="27" customHeight="1">
      <c r="A5" s="47" t="s">
        <v>35</v>
      </c>
      <c r="B5" s="48"/>
      <c r="C5" s="49" t="s">
        <v>36</v>
      </c>
      <c r="D5" s="49" t="s">
        <v>37</v>
      </c>
      <c r="E5" s="50" t="s">
        <v>38</v>
      </c>
      <c r="F5" s="51" t="s">
        <v>278</v>
      </c>
    </row>
    <row r="6" spans="1:6" ht="12.75">
      <c r="A6" s="52"/>
      <c r="B6" s="47"/>
      <c r="C6" s="53"/>
      <c r="D6" s="53"/>
      <c r="E6" s="54"/>
      <c r="F6" s="55"/>
    </row>
    <row r="7" spans="1:7" ht="12.75">
      <c r="A7" s="52"/>
      <c r="B7" s="56" t="s">
        <v>39</v>
      </c>
      <c r="C7" s="57">
        <v>581609000</v>
      </c>
      <c r="D7" s="57">
        <f>SUM(D8,D18)</f>
        <v>529032008</v>
      </c>
      <c r="E7" s="57">
        <f>SUM(E8,E18)</f>
        <v>512166295.84000003</v>
      </c>
      <c r="F7" s="58">
        <v>96.8</v>
      </c>
      <c r="G7" s="59"/>
    </row>
    <row r="8" spans="1:7" ht="12.75">
      <c r="A8" s="52"/>
      <c r="B8" s="60" t="s">
        <v>40</v>
      </c>
      <c r="C8" s="61">
        <v>533174000</v>
      </c>
      <c r="D8" s="61">
        <f>SUM(D10:D17)</f>
        <v>480597008</v>
      </c>
      <c r="E8" s="61">
        <f>SUM(E10:E17)</f>
        <v>463895038.6</v>
      </c>
      <c r="F8" s="62">
        <v>96.5</v>
      </c>
      <c r="G8" s="63"/>
    </row>
    <row r="9" spans="1:7" ht="12.75">
      <c r="A9" s="52"/>
      <c r="B9" s="64"/>
      <c r="C9" s="65"/>
      <c r="D9" s="66"/>
      <c r="E9" s="67"/>
      <c r="F9" s="68"/>
      <c r="G9" s="63"/>
    </row>
    <row r="10" spans="1:7" ht="12.75">
      <c r="A10" s="69" t="s">
        <v>41</v>
      </c>
      <c r="B10" s="64" t="s">
        <v>9</v>
      </c>
      <c r="C10" s="70">
        <v>775000</v>
      </c>
      <c r="D10" s="70">
        <v>809900</v>
      </c>
      <c r="E10" s="70">
        <v>803299.57</v>
      </c>
      <c r="F10" s="68">
        <v>99.2</v>
      </c>
      <c r="G10" s="63"/>
    </row>
    <row r="11" spans="1:7" ht="12.75">
      <c r="A11" s="69" t="s">
        <v>42</v>
      </c>
      <c r="B11" s="64" t="s">
        <v>43</v>
      </c>
      <c r="C11" s="70"/>
      <c r="D11" s="70">
        <v>41000</v>
      </c>
      <c r="E11" s="70">
        <v>41000</v>
      </c>
      <c r="F11" s="68">
        <v>100</v>
      </c>
      <c r="G11" s="63"/>
    </row>
    <row r="12" spans="1:7" ht="12.75">
      <c r="A12" s="69" t="s">
        <v>44</v>
      </c>
      <c r="B12" s="64" t="s">
        <v>11</v>
      </c>
      <c r="C12" s="70">
        <v>215479000</v>
      </c>
      <c r="D12" s="70">
        <v>224750388</v>
      </c>
      <c r="E12" s="70">
        <v>210790457.72000003</v>
      </c>
      <c r="F12" s="68">
        <v>93.8</v>
      </c>
      <c r="G12" s="63"/>
    </row>
    <row r="13" spans="1:7" ht="12.75">
      <c r="A13" s="69" t="s">
        <v>45</v>
      </c>
      <c r="B13" s="64" t="s">
        <v>12</v>
      </c>
      <c r="C13" s="70">
        <v>7100000</v>
      </c>
      <c r="D13" s="70">
        <v>4532485</v>
      </c>
      <c r="E13" s="70">
        <v>4239987.17</v>
      </c>
      <c r="F13" s="68">
        <v>93.5</v>
      </c>
      <c r="G13" s="63"/>
    </row>
    <row r="14" spans="1:7" ht="12.75">
      <c r="A14" s="69" t="s">
        <v>46</v>
      </c>
      <c r="B14" s="64" t="s">
        <v>47</v>
      </c>
      <c r="C14" s="70">
        <v>25000000</v>
      </c>
      <c r="D14" s="70">
        <v>19333200</v>
      </c>
      <c r="E14" s="70">
        <v>18804704.05</v>
      </c>
      <c r="F14" s="68">
        <v>97.3</v>
      </c>
      <c r="G14" s="63"/>
    </row>
    <row r="15" spans="1:7" ht="12.75">
      <c r="A15" s="69" t="s">
        <v>48</v>
      </c>
      <c r="B15" s="64" t="s">
        <v>15</v>
      </c>
      <c r="C15" s="70">
        <v>49439000</v>
      </c>
      <c r="D15" s="70">
        <f>53564655+17552</f>
        <v>53582207</v>
      </c>
      <c r="E15" s="70">
        <f>52653212.39-49000+17553</f>
        <v>52621765.39</v>
      </c>
      <c r="F15" s="68">
        <v>98.3</v>
      </c>
      <c r="G15" s="63"/>
    </row>
    <row r="16" spans="1:7" ht="12.75">
      <c r="A16" s="69" t="s">
        <v>49</v>
      </c>
      <c r="B16" s="64" t="s">
        <v>16</v>
      </c>
      <c r="C16" s="70">
        <v>200032000</v>
      </c>
      <c r="D16" s="70">
        <f>129047728-7000</f>
        <v>129040728</v>
      </c>
      <c r="E16" s="70">
        <v>128140540.66</v>
      </c>
      <c r="F16" s="68">
        <v>99.3</v>
      </c>
      <c r="G16" s="63"/>
    </row>
    <row r="17" spans="1:7" ht="12.75">
      <c r="A17" s="71">
        <v>10</v>
      </c>
      <c r="B17" s="64" t="s">
        <v>17</v>
      </c>
      <c r="C17" s="70">
        <v>35349000</v>
      </c>
      <c r="D17" s="70">
        <v>48507100</v>
      </c>
      <c r="E17" s="70">
        <v>48453284.03999999</v>
      </c>
      <c r="F17" s="68">
        <v>99.9</v>
      </c>
      <c r="G17" s="63"/>
    </row>
    <row r="18" spans="1:7" ht="12.75">
      <c r="A18" s="52"/>
      <c r="B18" s="72" t="s">
        <v>50</v>
      </c>
      <c r="C18" s="70">
        <v>48435000</v>
      </c>
      <c r="D18" s="70">
        <v>48435000</v>
      </c>
      <c r="E18" s="70">
        <v>48271257.239999995</v>
      </c>
      <c r="F18" s="68">
        <v>99.7</v>
      </c>
      <c r="G18" s="63"/>
    </row>
    <row r="19" spans="1:7" ht="12.75">
      <c r="A19" s="52"/>
      <c r="B19" s="64" t="s">
        <v>9</v>
      </c>
      <c r="C19" s="65">
        <v>48435000</v>
      </c>
      <c r="D19" s="66">
        <v>48435000</v>
      </c>
      <c r="E19" s="66">
        <v>48271257.239999995</v>
      </c>
      <c r="F19" s="68">
        <v>99.7</v>
      </c>
      <c r="G19" s="63"/>
    </row>
    <row r="20" spans="2:6" ht="12.75">
      <c r="B20" s="73"/>
      <c r="C20" s="74"/>
      <c r="D20" s="75" t="s">
        <v>51</v>
      </c>
      <c r="E20" s="76"/>
      <c r="F20" s="77"/>
    </row>
    <row r="21" spans="1:6" ht="12.75" customHeight="1">
      <c r="A21" s="78"/>
      <c r="B21" s="79" t="s">
        <v>52</v>
      </c>
      <c r="C21" s="74"/>
      <c r="D21" s="75"/>
      <c r="E21" s="76"/>
      <c r="F21" s="77"/>
    </row>
    <row r="22" spans="2:6" ht="12.75">
      <c r="B22" s="80"/>
      <c r="C22" s="74"/>
      <c r="D22" s="75"/>
      <c r="E22" s="76"/>
      <c r="F22" s="77"/>
    </row>
    <row r="23" spans="1:6" ht="12.75" customHeight="1">
      <c r="A23" s="81"/>
      <c r="B23" s="82" t="s">
        <v>53</v>
      </c>
      <c r="C23" s="83" t="s">
        <v>54</v>
      </c>
      <c r="D23" s="83" t="s">
        <v>55</v>
      </c>
      <c r="E23" s="50" t="s">
        <v>56</v>
      </c>
      <c r="F23" s="51" t="s">
        <v>279</v>
      </c>
    </row>
    <row r="24" spans="1:6" ht="12.75" customHeight="1">
      <c r="A24" s="84"/>
      <c r="B24" s="82"/>
      <c r="C24" s="85" t="s">
        <v>57</v>
      </c>
      <c r="D24" s="85" t="s">
        <v>57</v>
      </c>
      <c r="E24" s="86"/>
      <c r="F24" s="87"/>
    </row>
    <row r="25" spans="1:7" ht="12.75">
      <c r="A25" s="88"/>
      <c r="B25" s="89" t="s">
        <v>58</v>
      </c>
      <c r="C25" s="90">
        <v>475000</v>
      </c>
      <c r="D25" s="91">
        <v>509900</v>
      </c>
      <c r="E25" s="91">
        <v>501050.2</v>
      </c>
      <c r="F25" s="92">
        <v>98.3</v>
      </c>
      <c r="G25" s="63"/>
    </row>
    <row r="26" spans="1:6" ht="12.75">
      <c r="A26" s="69" t="s">
        <v>41</v>
      </c>
      <c r="B26" s="93" t="s">
        <v>9</v>
      </c>
      <c r="C26" s="94">
        <v>475000</v>
      </c>
      <c r="D26" s="94">
        <v>509900</v>
      </c>
      <c r="E26" s="94">
        <v>501050.2</v>
      </c>
      <c r="F26" s="95">
        <v>98.3</v>
      </c>
    </row>
    <row r="27" spans="1:6" ht="12.75">
      <c r="A27" s="88"/>
      <c r="B27" s="64" t="s">
        <v>59</v>
      </c>
      <c r="C27" s="65">
        <v>475000</v>
      </c>
      <c r="D27" s="66">
        <v>275000</v>
      </c>
      <c r="E27" s="66">
        <v>266197.15</v>
      </c>
      <c r="F27" s="96">
        <v>96.8</v>
      </c>
    </row>
    <row r="28" spans="1:6" ht="12.75">
      <c r="A28" s="88"/>
      <c r="B28" s="64" t="s">
        <v>60</v>
      </c>
      <c r="C28" s="65"/>
      <c r="D28" s="66">
        <v>234900</v>
      </c>
      <c r="E28" s="66">
        <v>234853.05</v>
      </c>
      <c r="F28" s="96">
        <v>100</v>
      </c>
    </row>
    <row r="29" spans="1:6" ht="12.75">
      <c r="A29" s="52"/>
      <c r="B29" s="89" t="s">
        <v>61</v>
      </c>
      <c r="C29" s="90">
        <v>900000</v>
      </c>
      <c r="D29" s="91">
        <v>900000</v>
      </c>
      <c r="E29" s="91">
        <v>841964</v>
      </c>
      <c r="F29" s="92">
        <v>93.6</v>
      </c>
    </row>
    <row r="30" spans="1:6" ht="12.75">
      <c r="A30" s="69" t="s">
        <v>48</v>
      </c>
      <c r="B30" s="93" t="s">
        <v>62</v>
      </c>
      <c r="C30" s="94">
        <v>900000</v>
      </c>
      <c r="D30" s="94">
        <v>900000</v>
      </c>
      <c r="E30" s="94">
        <v>841964</v>
      </c>
      <c r="F30" s="97">
        <v>93.6</v>
      </c>
    </row>
    <row r="31" spans="1:6" ht="12.75">
      <c r="A31" s="69"/>
      <c r="B31" s="72" t="s">
        <v>280</v>
      </c>
      <c r="C31" s="70">
        <v>900000</v>
      </c>
      <c r="D31" s="70">
        <v>900000</v>
      </c>
      <c r="E31" s="70">
        <v>841964</v>
      </c>
      <c r="F31" s="98">
        <v>93.6</v>
      </c>
    </row>
    <row r="32" spans="1:6" ht="12.75">
      <c r="A32" s="52"/>
      <c r="B32" s="89" t="s">
        <v>63</v>
      </c>
      <c r="C32" s="90">
        <v>170432000</v>
      </c>
      <c r="D32" s="91">
        <v>109859128</v>
      </c>
      <c r="E32" s="91">
        <v>109291371.56</v>
      </c>
      <c r="F32" s="92">
        <v>99.5</v>
      </c>
    </row>
    <row r="33" spans="1:6" ht="12.75">
      <c r="A33" s="69" t="s">
        <v>49</v>
      </c>
      <c r="B33" s="72" t="s">
        <v>16</v>
      </c>
      <c r="C33" s="70">
        <v>170432000</v>
      </c>
      <c r="D33" s="70">
        <v>109859128</v>
      </c>
      <c r="E33" s="70">
        <v>109291371.56</v>
      </c>
      <c r="F33" s="99">
        <v>99.5</v>
      </c>
    </row>
    <row r="34" spans="1:9" ht="12.75">
      <c r="A34" s="69"/>
      <c r="B34" s="47" t="s">
        <v>64</v>
      </c>
      <c r="C34" s="70">
        <v>16419000</v>
      </c>
      <c r="D34" s="70">
        <v>14753800</v>
      </c>
      <c r="E34" s="70">
        <v>14420503.39</v>
      </c>
      <c r="F34" s="99">
        <v>97.7</v>
      </c>
      <c r="H34" s="59"/>
      <c r="I34" s="59"/>
    </row>
    <row r="35" spans="1:6" ht="22.5">
      <c r="A35" s="52"/>
      <c r="B35" s="64" t="s">
        <v>65</v>
      </c>
      <c r="C35" s="65">
        <v>3500000</v>
      </c>
      <c r="D35" s="66">
        <v>3500000</v>
      </c>
      <c r="E35" s="100">
        <v>3171983.6</v>
      </c>
      <c r="F35" s="99">
        <v>90.6</v>
      </c>
    </row>
    <row r="36" spans="1:6" ht="22.5">
      <c r="A36" s="52"/>
      <c r="B36" s="64" t="s">
        <v>66</v>
      </c>
      <c r="C36" s="65">
        <v>2000000</v>
      </c>
      <c r="D36" s="66"/>
      <c r="E36" s="100"/>
      <c r="F36" s="99"/>
    </row>
    <row r="37" spans="1:6" ht="21.75" customHeight="1">
      <c r="A37" s="52"/>
      <c r="B37" s="64" t="s">
        <v>67</v>
      </c>
      <c r="C37" s="65">
        <v>500000</v>
      </c>
      <c r="D37" s="66">
        <v>395600</v>
      </c>
      <c r="E37" s="100">
        <v>395540.5</v>
      </c>
      <c r="F37" s="96">
        <v>100</v>
      </c>
    </row>
    <row r="38" spans="1:6" ht="22.5">
      <c r="A38" s="52"/>
      <c r="B38" s="64" t="s">
        <v>68</v>
      </c>
      <c r="C38" s="65">
        <v>900000</v>
      </c>
      <c r="D38" s="66">
        <v>900000</v>
      </c>
      <c r="E38" s="100">
        <v>894865.4</v>
      </c>
      <c r="F38" s="99">
        <v>99.4</v>
      </c>
    </row>
    <row r="39" spans="1:6" ht="12.75">
      <c r="A39" s="52"/>
      <c r="B39" s="64" t="s">
        <v>69</v>
      </c>
      <c r="C39" s="65">
        <v>9519000</v>
      </c>
      <c r="D39" s="101">
        <v>9519000</v>
      </c>
      <c r="E39" s="102">
        <v>9518913.889999999</v>
      </c>
      <c r="F39" s="96">
        <v>100</v>
      </c>
    </row>
    <row r="40" spans="1:6" ht="12.75">
      <c r="A40" s="52"/>
      <c r="B40" s="64" t="s">
        <v>70</v>
      </c>
      <c r="C40" s="65"/>
      <c r="D40" s="66">
        <v>239200</v>
      </c>
      <c r="E40" s="66">
        <v>239200</v>
      </c>
      <c r="F40" s="96">
        <v>100</v>
      </c>
    </row>
    <row r="41" spans="1:6" ht="12.75">
      <c r="A41" s="52"/>
      <c r="B41" s="64" t="s">
        <v>71</v>
      </c>
      <c r="C41" s="65"/>
      <c r="D41" s="66">
        <v>100000</v>
      </c>
      <c r="E41" s="100">
        <v>100000</v>
      </c>
      <c r="F41" s="96">
        <v>100</v>
      </c>
    </row>
    <row r="42" spans="1:6" ht="12.75">
      <c r="A42" s="52"/>
      <c r="B42" s="64" t="s">
        <v>72</v>
      </c>
      <c r="C42" s="65"/>
      <c r="D42" s="66">
        <v>100000</v>
      </c>
      <c r="E42" s="100">
        <v>100000</v>
      </c>
      <c r="F42" s="96">
        <v>100</v>
      </c>
    </row>
    <row r="43" spans="1:6" ht="12.75">
      <c r="A43" s="69"/>
      <c r="B43" s="103" t="s">
        <v>73</v>
      </c>
      <c r="C43" s="70">
        <v>61500000</v>
      </c>
      <c r="D43" s="70">
        <v>61500000</v>
      </c>
      <c r="E43" s="104">
        <v>61500000</v>
      </c>
      <c r="F43" s="99">
        <v>100</v>
      </c>
    </row>
    <row r="44" spans="1:6" ht="12.75">
      <c r="A44" s="52"/>
      <c r="B44" s="64" t="s">
        <v>74</v>
      </c>
      <c r="C44" s="65">
        <v>61500000</v>
      </c>
      <c r="D44" s="66">
        <v>61500000</v>
      </c>
      <c r="E44" s="66">
        <v>61500000</v>
      </c>
      <c r="F44" s="96">
        <v>100</v>
      </c>
    </row>
    <row r="45" spans="1:8" ht="12.75">
      <c r="A45" s="69"/>
      <c r="B45" s="47" t="s">
        <v>75</v>
      </c>
      <c r="C45" s="70">
        <v>15950000</v>
      </c>
      <c r="D45" s="70">
        <v>15359400</v>
      </c>
      <c r="E45" s="70">
        <v>15309133.610000001</v>
      </c>
      <c r="F45" s="99">
        <v>99.7</v>
      </c>
      <c r="H45" s="59"/>
    </row>
    <row r="46" spans="1:6" ht="22.5">
      <c r="A46" s="52"/>
      <c r="B46" s="64" t="s">
        <v>76</v>
      </c>
      <c r="C46" s="65">
        <v>1100000</v>
      </c>
      <c r="D46" s="66">
        <v>983400</v>
      </c>
      <c r="E46" s="100">
        <v>983350.7</v>
      </c>
      <c r="F46" s="96">
        <v>100</v>
      </c>
    </row>
    <row r="47" spans="1:6" ht="12.75">
      <c r="A47" s="52"/>
      <c r="B47" s="105" t="s">
        <v>77</v>
      </c>
      <c r="C47" s="65">
        <v>1100000</v>
      </c>
      <c r="D47" s="66">
        <v>1321000</v>
      </c>
      <c r="E47" s="100">
        <v>1422924.59</v>
      </c>
      <c r="F47" s="96">
        <v>107.7</v>
      </c>
    </row>
    <row r="48" spans="1:6" ht="18" customHeight="1">
      <c r="A48" s="52"/>
      <c r="B48" s="105" t="s">
        <v>78</v>
      </c>
      <c r="C48" s="65">
        <v>5000000</v>
      </c>
      <c r="D48" s="66">
        <v>4955000</v>
      </c>
      <c r="E48" s="100">
        <v>4954855.85</v>
      </c>
      <c r="F48" s="96">
        <v>100</v>
      </c>
    </row>
    <row r="49" spans="1:7" ht="12.75">
      <c r="A49" s="52"/>
      <c r="B49" s="64" t="s">
        <v>79</v>
      </c>
      <c r="C49" s="65">
        <v>5500000</v>
      </c>
      <c r="D49" s="66">
        <v>4550000</v>
      </c>
      <c r="E49" s="100">
        <v>4403304.87</v>
      </c>
      <c r="F49" s="96">
        <v>96.8</v>
      </c>
      <c r="G49" s="106"/>
    </row>
    <row r="50" spans="1:6" ht="12.75">
      <c r="A50" s="52"/>
      <c r="B50" s="64" t="s">
        <v>80</v>
      </c>
      <c r="C50" s="65">
        <v>3000000</v>
      </c>
      <c r="D50" s="100">
        <v>3300000</v>
      </c>
      <c r="E50" s="100">
        <v>3294697.6</v>
      </c>
      <c r="F50" s="96">
        <v>99.8</v>
      </c>
    </row>
    <row r="51" spans="1:6" ht="12.75">
      <c r="A51" s="52"/>
      <c r="B51" s="64" t="s">
        <v>81</v>
      </c>
      <c r="C51" s="65">
        <v>250000</v>
      </c>
      <c r="D51" s="66">
        <v>250000</v>
      </c>
      <c r="E51" s="100">
        <v>250000</v>
      </c>
      <c r="F51" s="96">
        <v>100</v>
      </c>
    </row>
    <row r="52" spans="1:6" ht="12.75">
      <c r="A52" s="69"/>
      <c r="B52" s="47" t="s">
        <v>82</v>
      </c>
      <c r="C52" s="70">
        <v>67763000</v>
      </c>
      <c r="D52" s="70">
        <v>8818928</v>
      </c>
      <c r="E52" s="70">
        <v>8818927.88</v>
      </c>
      <c r="F52" s="99">
        <v>100</v>
      </c>
    </row>
    <row r="53" spans="1:8" ht="12.75">
      <c r="A53" s="69"/>
      <c r="B53" s="47" t="s">
        <v>83</v>
      </c>
      <c r="C53" s="70">
        <v>8800000</v>
      </c>
      <c r="D53" s="70">
        <v>9427000</v>
      </c>
      <c r="E53" s="70">
        <v>9242806.68</v>
      </c>
      <c r="F53" s="99">
        <v>98</v>
      </c>
      <c r="H53" s="59"/>
    </row>
    <row r="54" spans="1:6" ht="12.75">
      <c r="A54" s="52"/>
      <c r="B54" s="64" t="s">
        <v>84</v>
      </c>
      <c r="C54" s="65">
        <v>2500000</v>
      </c>
      <c r="D54" s="66">
        <v>2800000</v>
      </c>
      <c r="E54" s="100">
        <v>2792358.84</v>
      </c>
      <c r="F54" s="96">
        <v>99.7</v>
      </c>
    </row>
    <row r="55" spans="1:6" ht="22.5">
      <c r="A55" s="52"/>
      <c r="B55" s="64" t="s">
        <v>85</v>
      </c>
      <c r="C55" s="65">
        <v>800000</v>
      </c>
      <c r="D55" s="100">
        <v>800000</v>
      </c>
      <c r="E55" s="100">
        <v>802184.9</v>
      </c>
      <c r="F55" s="96">
        <v>100.3</v>
      </c>
    </row>
    <row r="56" spans="1:6" ht="12.75">
      <c r="A56" s="52"/>
      <c r="B56" s="64" t="s">
        <v>86</v>
      </c>
      <c r="C56" s="65">
        <v>1500000</v>
      </c>
      <c r="D56" s="66">
        <v>1827000</v>
      </c>
      <c r="E56" s="100">
        <v>1827033.94</v>
      </c>
      <c r="F56" s="96">
        <v>100</v>
      </c>
    </row>
    <row r="57" spans="1:6" ht="12.75">
      <c r="A57" s="52"/>
      <c r="B57" s="64" t="s">
        <v>87</v>
      </c>
      <c r="C57" s="65">
        <v>4000000</v>
      </c>
      <c r="D57" s="66">
        <v>4000000</v>
      </c>
      <c r="E57" s="100">
        <v>3821229</v>
      </c>
      <c r="F57" s="96">
        <v>95.5</v>
      </c>
    </row>
    <row r="58" spans="1:6" ht="12.75">
      <c r="A58" s="52"/>
      <c r="B58" s="89" t="s">
        <v>88</v>
      </c>
      <c r="C58" s="91">
        <v>3566000</v>
      </c>
      <c r="D58" s="91">
        <v>3766000</v>
      </c>
      <c r="E58" s="91">
        <v>3763767.36</v>
      </c>
      <c r="F58" s="92">
        <v>99.9</v>
      </c>
    </row>
    <row r="59" spans="1:6" ht="12.75">
      <c r="A59" s="69" t="s">
        <v>48</v>
      </c>
      <c r="B59" s="93" t="s">
        <v>15</v>
      </c>
      <c r="C59" s="94">
        <v>3566000</v>
      </c>
      <c r="D59" s="94">
        <v>3766000</v>
      </c>
      <c r="E59" s="94">
        <v>3763767.36</v>
      </c>
      <c r="F59" s="97">
        <v>99.9</v>
      </c>
    </row>
    <row r="60" spans="1:6" ht="12.75">
      <c r="A60" s="88"/>
      <c r="B60" s="72" t="s">
        <v>89</v>
      </c>
      <c r="C60" s="70">
        <v>2750000</v>
      </c>
      <c r="D60" s="70">
        <v>2750000</v>
      </c>
      <c r="E60" s="70">
        <v>2747891.28</v>
      </c>
      <c r="F60" s="96">
        <v>99.9</v>
      </c>
    </row>
    <row r="61" spans="1:6" ht="22.5">
      <c r="A61" s="52"/>
      <c r="B61" s="64" t="s">
        <v>90</v>
      </c>
      <c r="C61" s="65">
        <v>100000</v>
      </c>
      <c r="D61" s="66">
        <v>100000</v>
      </c>
      <c r="E61" s="66">
        <v>100000</v>
      </c>
      <c r="F61" s="96">
        <v>100</v>
      </c>
    </row>
    <row r="62" spans="1:6" ht="22.5">
      <c r="A62" s="52"/>
      <c r="B62" s="64" t="s">
        <v>91</v>
      </c>
      <c r="C62" s="65">
        <v>150000</v>
      </c>
      <c r="D62" s="66">
        <v>150000</v>
      </c>
      <c r="E62" s="66">
        <v>150000</v>
      </c>
      <c r="F62" s="96">
        <v>100</v>
      </c>
    </row>
    <row r="63" spans="1:6" ht="12.75">
      <c r="A63" s="52"/>
      <c r="B63" s="64" t="s">
        <v>92</v>
      </c>
      <c r="C63" s="65">
        <v>2500000</v>
      </c>
      <c r="D63" s="66">
        <v>2500000</v>
      </c>
      <c r="E63" s="66">
        <v>2497891.28</v>
      </c>
      <c r="F63" s="96">
        <v>99.9</v>
      </c>
    </row>
    <row r="64" spans="1:6" ht="12.75">
      <c r="A64" s="52"/>
      <c r="B64" s="64"/>
      <c r="C64" s="65"/>
      <c r="D64" s="66"/>
      <c r="E64" s="66"/>
      <c r="F64" s="96"/>
    </row>
    <row r="65" spans="1:6" ht="12.75">
      <c r="A65" s="88"/>
      <c r="B65" s="72" t="s">
        <v>93</v>
      </c>
      <c r="C65" s="70">
        <v>374000</v>
      </c>
      <c r="D65" s="70">
        <v>374000</v>
      </c>
      <c r="E65" s="70">
        <v>374000</v>
      </c>
      <c r="F65" s="99">
        <v>100</v>
      </c>
    </row>
    <row r="66" spans="1:6" ht="22.5">
      <c r="A66" s="52"/>
      <c r="B66" s="64" t="s">
        <v>94</v>
      </c>
      <c r="C66" s="65">
        <v>321000</v>
      </c>
      <c r="D66" s="66">
        <v>117000</v>
      </c>
      <c r="E66" s="66">
        <v>117000</v>
      </c>
      <c r="F66" s="96">
        <v>100</v>
      </c>
    </row>
    <row r="67" spans="1:6" ht="22.5">
      <c r="A67" s="52"/>
      <c r="B67" s="64" t="s">
        <v>95</v>
      </c>
      <c r="C67" s="65"/>
      <c r="D67" s="66">
        <v>204000</v>
      </c>
      <c r="E67" s="66">
        <v>204000</v>
      </c>
      <c r="F67" s="96">
        <v>100</v>
      </c>
    </row>
    <row r="68" spans="1:6" ht="12.75">
      <c r="A68" s="52"/>
      <c r="B68" s="64" t="s">
        <v>96</v>
      </c>
      <c r="C68" s="65">
        <v>53000</v>
      </c>
      <c r="D68" s="66">
        <v>53000</v>
      </c>
      <c r="E68" s="66">
        <v>53000</v>
      </c>
      <c r="F68" s="96">
        <v>100</v>
      </c>
    </row>
    <row r="69" spans="1:6" ht="12.75">
      <c r="A69" s="88"/>
      <c r="B69" s="72" t="s">
        <v>97</v>
      </c>
      <c r="C69" s="70">
        <v>142000</v>
      </c>
      <c r="D69" s="70">
        <v>142000</v>
      </c>
      <c r="E69" s="70">
        <v>141910.08</v>
      </c>
      <c r="F69" s="96">
        <v>99.9</v>
      </c>
    </row>
    <row r="70" spans="1:6" ht="20.25" customHeight="1">
      <c r="A70" s="52"/>
      <c r="B70" s="64" t="s">
        <v>98</v>
      </c>
      <c r="C70" s="65">
        <v>142000</v>
      </c>
      <c r="D70" s="66">
        <v>142000</v>
      </c>
      <c r="E70" s="66">
        <v>141910.08</v>
      </c>
      <c r="F70" s="96">
        <v>99.9</v>
      </c>
    </row>
    <row r="71" spans="1:6" ht="20.25" customHeight="1">
      <c r="A71" s="52"/>
      <c r="B71" s="47" t="s">
        <v>99</v>
      </c>
      <c r="C71" s="65"/>
      <c r="D71" s="70">
        <v>200000</v>
      </c>
      <c r="E71" s="70">
        <v>200000</v>
      </c>
      <c r="F71" s="96">
        <v>100</v>
      </c>
    </row>
    <row r="72" spans="1:6" ht="20.25" customHeight="1">
      <c r="A72" s="52"/>
      <c r="B72" s="64" t="s">
        <v>100</v>
      </c>
      <c r="C72" s="65"/>
      <c r="D72" s="66">
        <v>200000</v>
      </c>
      <c r="E72" s="66">
        <v>200000</v>
      </c>
      <c r="F72" s="96">
        <v>100</v>
      </c>
    </row>
    <row r="73" spans="1:6" ht="12.75">
      <c r="A73" s="88"/>
      <c r="B73" s="72" t="s">
        <v>101</v>
      </c>
      <c r="C73" s="70">
        <v>300000</v>
      </c>
      <c r="D73" s="70">
        <v>300000</v>
      </c>
      <c r="E73" s="70">
        <v>299966</v>
      </c>
      <c r="F73" s="96">
        <v>100</v>
      </c>
    </row>
    <row r="74" spans="1:6" ht="12.75">
      <c r="A74" s="52"/>
      <c r="B74" s="64" t="s">
        <v>102</v>
      </c>
      <c r="C74" s="65">
        <v>300000</v>
      </c>
      <c r="D74" s="66">
        <v>300000</v>
      </c>
      <c r="E74" s="66">
        <v>299966</v>
      </c>
      <c r="F74" s="96">
        <v>100</v>
      </c>
    </row>
    <row r="75" spans="1:6" ht="12.75">
      <c r="A75" s="52"/>
      <c r="B75" s="107" t="s">
        <v>103</v>
      </c>
      <c r="C75" s="91">
        <v>229059000</v>
      </c>
      <c r="D75" s="91">
        <v>234802873</v>
      </c>
      <c r="E75" s="91">
        <v>220518208.14000002</v>
      </c>
      <c r="F75" s="108">
        <v>93.9</v>
      </c>
    </row>
    <row r="76" spans="1:6" ht="12.75">
      <c r="A76" s="69" t="s">
        <v>44</v>
      </c>
      <c r="B76" s="109" t="s">
        <v>11</v>
      </c>
      <c r="C76" s="94">
        <v>206459000</v>
      </c>
      <c r="D76" s="94">
        <v>219720388</v>
      </c>
      <c r="E76" s="94">
        <v>206255734.25000003</v>
      </c>
      <c r="F76" s="110">
        <v>93.9</v>
      </c>
    </row>
    <row r="77" spans="1:6" ht="12.75">
      <c r="A77" s="88"/>
      <c r="B77" s="111" t="s">
        <v>104</v>
      </c>
      <c r="C77" s="70">
        <v>205759000</v>
      </c>
      <c r="D77" s="70">
        <v>219720388</v>
      </c>
      <c r="E77" s="70">
        <v>206255734.25000003</v>
      </c>
      <c r="F77" s="112">
        <v>93.9</v>
      </c>
    </row>
    <row r="78" spans="1:6" ht="17.25" customHeight="1">
      <c r="A78" s="52"/>
      <c r="B78" s="111" t="s">
        <v>105</v>
      </c>
      <c r="C78" s="70">
        <v>13000000</v>
      </c>
      <c r="D78" s="70">
        <v>13300000</v>
      </c>
      <c r="E78" s="70">
        <v>12884363.6</v>
      </c>
      <c r="F78" s="113">
        <v>96.9</v>
      </c>
    </row>
    <row r="79" spans="1:6" ht="17.25" customHeight="1">
      <c r="A79" s="52"/>
      <c r="B79" s="114" t="s">
        <v>106</v>
      </c>
      <c r="C79" s="70"/>
      <c r="D79" s="70"/>
      <c r="E79" s="115">
        <v>1900790</v>
      </c>
      <c r="F79" s="113"/>
    </row>
    <row r="80" spans="1:6" ht="17.25" customHeight="1">
      <c r="A80" s="52"/>
      <c r="B80" s="114" t="s">
        <v>107</v>
      </c>
      <c r="C80" s="70"/>
      <c r="D80" s="70"/>
      <c r="E80" s="115">
        <v>3132071.8</v>
      </c>
      <c r="F80" s="113"/>
    </row>
    <row r="81" spans="1:6" ht="17.25" customHeight="1">
      <c r="A81" s="52"/>
      <c r="B81" s="114" t="s">
        <v>108</v>
      </c>
      <c r="C81" s="70"/>
      <c r="D81" s="70"/>
      <c r="E81" s="115">
        <v>1665219.4</v>
      </c>
      <c r="F81" s="113"/>
    </row>
    <row r="82" spans="1:6" ht="17.25" customHeight="1">
      <c r="A82" s="52"/>
      <c r="B82" s="114" t="s">
        <v>109</v>
      </c>
      <c r="C82" s="70"/>
      <c r="D82" s="70"/>
      <c r="E82" s="115">
        <v>471775.8</v>
      </c>
      <c r="F82" s="113"/>
    </row>
    <row r="83" spans="1:6" ht="17.25" customHeight="1">
      <c r="A83" s="52"/>
      <c r="B83" s="114" t="s">
        <v>110</v>
      </c>
      <c r="C83" s="70"/>
      <c r="D83" s="70"/>
      <c r="E83" s="115">
        <v>3865474.8</v>
      </c>
      <c r="F83" s="113"/>
    </row>
    <row r="84" spans="1:6" ht="17.25" customHeight="1">
      <c r="A84" s="52"/>
      <c r="B84" s="114" t="s">
        <v>111</v>
      </c>
      <c r="C84" s="70"/>
      <c r="D84" s="70"/>
      <c r="E84" s="115">
        <v>207302.4</v>
      </c>
      <c r="F84" s="113"/>
    </row>
    <row r="85" spans="1:6" ht="17.25" customHeight="1">
      <c r="A85" s="52"/>
      <c r="B85" s="114" t="s">
        <v>112</v>
      </c>
      <c r="C85" s="70"/>
      <c r="D85" s="70"/>
      <c r="E85" s="115">
        <v>49702</v>
      </c>
      <c r="F85" s="113"/>
    </row>
    <row r="86" spans="1:6" ht="17.25" customHeight="1">
      <c r="A86" s="52"/>
      <c r="B86" s="114" t="s">
        <v>113</v>
      </c>
      <c r="C86" s="70"/>
      <c r="D86" s="70"/>
      <c r="E86" s="115">
        <v>96076</v>
      </c>
      <c r="F86" s="113"/>
    </row>
    <row r="87" spans="1:6" ht="17.25" customHeight="1">
      <c r="A87" s="52"/>
      <c r="B87" s="114" t="s">
        <v>114</v>
      </c>
      <c r="C87" s="70"/>
      <c r="D87" s="70"/>
      <c r="E87" s="115">
        <v>80901</v>
      </c>
      <c r="F87" s="113"/>
    </row>
    <row r="88" spans="1:6" ht="17.25" customHeight="1">
      <c r="A88" s="52"/>
      <c r="B88" s="114" t="s">
        <v>115</v>
      </c>
      <c r="C88" s="70"/>
      <c r="D88" s="70"/>
      <c r="E88" s="115">
        <v>98866</v>
      </c>
      <c r="F88" s="113"/>
    </row>
    <row r="89" spans="1:6" ht="17.25" customHeight="1">
      <c r="A89" s="52"/>
      <c r="B89" s="114" t="s">
        <v>116</v>
      </c>
      <c r="C89" s="70"/>
      <c r="D89" s="70"/>
      <c r="E89" s="115">
        <v>172610.4</v>
      </c>
      <c r="F89" s="113"/>
    </row>
    <row r="90" spans="1:6" ht="17.25" customHeight="1">
      <c r="A90" s="52"/>
      <c r="B90" s="114" t="s">
        <v>117</v>
      </c>
      <c r="C90" s="70"/>
      <c r="D90" s="70"/>
      <c r="E90" s="115">
        <v>125847</v>
      </c>
      <c r="F90" s="113"/>
    </row>
    <row r="91" spans="1:6" ht="17.25" customHeight="1">
      <c r="A91" s="52"/>
      <c r="B91" s="114" t="s">
        <v>118</v>
      </c>
      <c r="C91" s="70"/>
      <c r="D91" s="70"/>
      <c r="E91" s="115">
        <v>93869</v>
      </c>
      <c r="F91" s="113"/>
    </row>
    <row r="92" spans="1:6" ht="17.25" customHeight="1">
      <c r="A92" s="52"/>
      <c r="B92" s="114" t="s">
        <v>119</v>
      </c>
      <c r="C92" s="70"/>
      <c r="D92" s="70"/>
      <c r="E92" s="115">
        <v>47814</v>
      </c>
      <c r="F92" s="113"/>
    </row>
    <row r="93" spans="1:6" ht="17.25" customHeight="1">
      <c r="A93" s="52"/>
      <c r="B93" s="114" t="s">
        <v>120</v>
      </c>
      <c r="C93" s="70"/>
      <c r="D93" s="70"/>
      <c r="E93" s="115">
        <v>83721</v>
      </c>
      <c r="F93" s="113"/>
    </row>
    <row r="94" spans="1:6" ht="17.25" customHeight="1">
      <c r="A94" s="52"/>
      <c r="B94" s="114" t="s">
        <v>121</v>
      </c>
      <c r="C94" s="70"/>
      <c r="D94" s="70"/>
      <c r="E94" s="115">
        <v>30869</v>
      </c>
      <c r="F94" s="113"/>
    </row>
    <row r="95" spans="1:6" ht="17.25" customHeight="1">
      <c r="A95" s="52"/>
      <c r="B95" s="114" t="s">
        <v>122</v>
      </c>
      <c r="C95" s="70"/>
      <c r="D95" s="70"/>
      <c r="E95" s="115">
        <v>100300</v>
      </c>
      <c r="F95" s="113"/>
    </row>
    <row r="96" spans="1:6" ht="17.25" customHeight="1">
      <c r="A96" s="52"/>
      <c r="B96" s="114" t="s">
        <v>123</v>
      </c>
      <c r="C96" s="70"/>
      <c r="D96" s="70"/>
      <c r="E96" s="115">
        <v>350460</v>
      </c>
      <c r="F96" s="113"/>
    </row>
    <row r="97" spans="1:6" ht="17.25" customHeight="1">
      <c r="A97" s="52"/>
      <c r="B97" s="114" t="s">
        <v>124</v>
      </c>
      <c r="C97" s="70"/>
      <c r="D97" s="70"/>
      <c r="E97" s="115">
        <v>169684</v>
      </c>
      <c r="F97" s="113"/>
    </row>
    <row r="98" spans="1:6" ht="17.25" customHeight="1">
      <c r="A98" s="52"/>
      <c r="B98" s="114" t="s">
        <v>125</v>
      </c>
      <c r="C98" s="70"/>
      <c r="D98" s="70"/>
      <c r="E98" s="115">
        <v>141010</v>
      </c>
      <c r="F98" s="113"/>
    </row>
    <row r="99" spans="1:6" ht="12.75">
      <c r="A99" s="52"/>
      <c r="B99" s="111" t="s">
        <v>126</v>
      </c>
      <c r="C99" s="70">
        <v>11810000</v>
      </c>
      <c r="D99" s="70">
        <v>28283888</v>
      </c>
      <c r="E99" s="116">
        <v>28340328.400000006</v>
      </c>
      <c r="F99" s="112">
        <v>100.2</v>
      </c>
    </row>
    <row r="100" spans="1:6" ht="12.75">
      <c r="A100" s="52"/>
      <c r="B100" s="117" t="s">
        <v>127</v>
      </c>
      <c r="C100" s="65">
        <v>1400000</v>
      </c>
      <c r="D100" s="66">
        <v>10000000</v>
      </c>
      <c r="E100" s="115">
        <v>10616281.350000001</v>
      </c>
      <c r="F100" s="112">
        <v>106.2</v>
      </c>
    </row>
    <row r="101" spans="1:6" ht="12.75">
      <c r="A101" s="52"/>
      <c r="B101" s="117" t="s">
        <v>128</v>
      </c>
      <c r="C101" s="65"/>
      <c r="D101" s="66">
        <v>4500000</v>
      </c>
      <c r="E101" s="115">
        <v>4212421.8</v>
      </c>
      <c r="F101" s="112">
        <v>93.6</v>
      </c>
    </row>
    <row r="102" spans="1:6" ht="12.75">
      <c r="A102" s="52"/>
      <c r="B102" s="117" t="s">
        <v>129</v>
      </c>
      <c r="C102" s="65">
        <v>1810000</v>
      </c>
      <c r="D102" s="66">
        <v>1810000</v>
      </c>
      <c r="E102" s="115">
        <v>1465155</v>
      </c>
      <c r="F102" s="112">
        <v>80.9</v>
      </c>
    </row>
    <row r="103" spans="1:6" ht="12.75">
      <c r="A103" s="52"/>
      <c r="B103" s="117" t="s">
        <v>130</v>
      </c>
      <c r="C103" s="65">
        <v>2700000</v>
      </c>
      <c r="D103" s="66">
        <v>2700000</v>
      </c>
      <c r="E103" s="115">
        <v>2700000.5</v>
      </c>
      <c r="F103" s="112">
        <v>100</v>
      </c>
    </row>
    <row r="104" spans="1:6" ht="12.75">
      <c r="A104" s="52"/>
      <c r="B104" s="118" t="s">
        <v>131</v>
      </c>
      <c r="C104" s="65">
        <v>5900000</v>
      </c>
      <c r="D104" s="66">
        <v>4748400</v>
      </c>
      <c r="E104" s="115">
        <v>4748443.9</v>
      </c>
      <c r="F104" s="112">
        <v>100</v>
      </c>
    </row>
    <row r="105" spans="1:6" ht="12.75">
      <c r="A105" s="52"/>
      <c r="B105" s="118" t="s">
        <v>132</v>
      </c>
      <c r="C105" s="65"/>
      <c r="D105" s="66">
        <v>3751600</v>
      </c>
      <c r="E105" s="115">
        <v>3820346.85</v>
      </c>
      <c r="F105" s="112">
        <v>101.8</v>
      </c>
    </row>
    <row r="106" spans="1:6" ht="12.75">
      <c r="A106" s="52"/>
      <c r="B106" s="118" t="s">
        <v>133</v>
      </c>
      <c r="C106" s="65"/>
      <c r="D106" s="66">
        <v>300000</v>
      </c>
      <c r="E106" s="115">
        <v>303791</v>
      </c>
      <c r="F106" s="112">
        <v>101.3</v>
      </c>
    </row>
    <row r="107" spans="1:6" ht="12.75">
      <c r="A107" s="52"/>
      <c r="B107" s="118" t="s">
        <v>134</v>
      </c>
      <c r="C107" s="65"/>
      <c r="D107" s="66">
        <v>473888</v>
      </c>
      <c r="E107" s="115">
        <v>473888</v>
      </c>
      <c r="F107" s="112">
        <v>100</v>
      </c>
    </row>
    <row r="108" spans="1:6" ht="12.75">
      <c r="A108" s="52"/>
      <c r="B108" s="111" t="s">
        <v>135</v>
      </c>
      <c r="C108" s="70">
        <v>10000000</v>
      </c>
      <c r="D108" s="70">
        <v>12500000</v>
      </c>
      <c r="E108" s="116">
        <v>12380412.95</v>
      </c>
      <c r="F108" s="113">
        <v>99</v>
      </c>
    </row>
    <row r="109" spans="1:6" ht="12.75">
      <c r="A109" s="52"/>
      <c r="B109" s="117" t="s">
        <v>136</v>
      </c>
      <c r="C109" s="65"/>
      <c r="D109" s="66"/>
      <c r="E109" s="115">
        <v>1205991</v>
      </c>
      <c r="F109" s="113"/>
    </row>
    <row r="110" spans="1:6" ht="12.75">
      <c r="A110" s="52"/>
      <c r="B110" s="117" t="s">
        <v>137</v>
      </c>
      <c r="C110" s="65"/>
      <c r="D110" s="66"/>
      <c r="E110" s="115">
        <v>1143952.2</v>
      </c>
      <c r="F110" s="113"/>
    </row>
    <row r="111" spans="1:6" ht="12.75">
      <c r="A111" s="52"/>
      <c r="B111" s="117" t="s">
        <v>138</v>
      </c>
      <c r="C111" s="65"/>
      <c r="D111" s="66"/>
      <c r="E111" s="115">
        <v>1809948.15</v>
      </c>
      <c r="F111" s="113"/>
    </row>
    <row r="112" spans="1:6" ht="12.75">
      <c r="A112" s="52"/>
      <c r="B112" s="117" t="s">
        <v>139</v>
      </c>
      <c r="C112" s="65"/>
      <c r="D112" s="66"/>
      <c r="E112" s="115">
        <v>907814.1</v>
      </c>
      <c r="F112" s="113"/>
    </row>
    <row r="113" spans="1:6" ht="12.75">
      <c r="A113" s="52"/>
      <c r="B113" s="117" t="s">
        <v>140</v>
      </c>
      <c r="C113" s="65"/>
      <c r="D113" s="66"/>
      <c r="E113" s="115">
        <v>1610693.9</v>
      </c>
      <c r="F113" s="113"/>
    </row>
    <row r="114" spans="1:6" ht="12.75">
      <c r="A114" s="52"/>
      <c r="B114" s="117" t="s">
        <v>141</v>
      </c>
      <c r="C114" s="65"/>
      <c r="D114" s="66"/>
      <c r="E114" s="115">
        <v>2872497.6</v>
      </c>
      <c r="F114" s="113"/>
    </row>
    <row r="115" spans="1:6" ht="12.75">
      <c r="A115" s="52"/>
      <c r="B115" s="117" t="s">
        <v>142</v>
      </c>
      <c r="C115" s="65"/>
      <c r="D115" s="66"/>
      <c r="E115" s="115">
        <v>788606</v>
      </c>
      <c r="F115" s="113"/>
    </row>
    <row r="116" spans="1:6" ht="12.75">
      <c r="A116" s="52"/>
      <c r="B116" s="117" t="s">
        <v>143</v>
      </c>
      <c r="C116" s="65"/>
      <c r="D116" s="66"/>
      <c r="E116" s="115">
        <v>433638</v>
      </c>
      <c r="F116" s="113"/>
    </row>
    <row r="117" spans="1:6" ht="12.75">
      <c r="A117" s="52"/>
      <c r="B117" s="117" t="s">
        <v>144</v>
      </c>
      <c r="C117" s="65"/>
      <c r="D117" s="66"/>
      <c r="E117" s="115">
        <v>1607272</v>
      </c>
      <c r="F117" s="113"/>
    </row>
    <row r="118" spans="1:6" ht="12.75">
      <c r="A118" s="52"/>
      <c r="B118" s="111" t="s">
        <v>145</v>
      </c>
      <c r="C118" s="70">
        <v>28234000</v>
      </c>
      <c r="D118" s="70">
        <v>31734000</v>
      </c>
      <c r="E118" s="116">
        <v>29583347.1</v>
      </c>
      <c r="F118" s="113">
        <v>93.2</v>
      </c>
    </row>
    <row r="119" spans="1:6" ht="19.5" customHeight="1">
      <c r="A119" s="52"/>
      <c r="B119" s="117" t="s">
        <v>146</v>
      </c>
      <c r="C119" s="65">
        <v>25234000</v>
      </c>
      <c r="D119" s="66">
        <v>25234000</v>
      </c>
      <c r="E119" s="115">
        <v>23033940</v>
      </c>
      <c r="F119" s="113">
        <v>91.3</v>
      </c>
    </row>
    <row r="120" spans="1:6" ht="12.75">
      <c r="A120" s="52"/>
      <c r="B120" s="117" t="s">
        <v>147</v>
      </c>
      <c r="C120" s="65">
        <v>3000000</v>
      </c>
      <c r="D120" s="66">
        <v>6500000</v>
      </c>
      <c r="E120" s="115">
        <v>6549407.1</v>
      </c>
      <c r="F120" s="112">
        <v>100.8</v>
      </c>
    </row>
    <row r="121" spans="1:6" ht="12.75">
      <c r="A121" s="52"/>
      <c r="B121" s="111" t="s">
        <v>148</v>
      </c>
      <c r="C121" s="70">
        <v>10000000</v>
      </c>
      <c r="D121" s="70">
        <v>5100000</v>
      </c>
      <c r="E121" s="116">
        <v>5104047</v>
      </c>
      <c r="F121" s="113">
        <v>100.1</v>
      </c>
    </row>
    <row r="122" spans="1:6" ht="12.75">
      <c r="A122" s="52"/>
      <c r="B122" s="117" t="s">
        <v>149</v>
      </c>
      <c r="C122" s="65"/>
      <c r="D122" s="66"/>
      <c r="E122" s="115">
        <v>4401947</v>
      </c>
      <c r="F122" s="113"/>
    </row>
    <row r="123" spans="1:6" ht="12.75">
      <c r="A123" s="52"/>
      <c r="B123" s="117" t="s">
        <v>150</v>
      </c>
      <c r="C123" s="65"/>
      <c r="D123" s="66"/>
      <c r="E123" s="115">
        <v>702100</v>
      </c>
      <c r="F123" s="113"/>
    </row>
    <row r="124" spans="1:6" ht="12.75">
      <c r="A124" s="52"/>
      <c r="B124" s="111" t="s">
        <v>151</v>
      </c>
      <c r="C124" s="70">
        <v>5000000</v>
      </c>
      <c r="D124" s="70">
        <v>8000000</v>
      </c>
      <c r="E124" s="116">
        <v>7970489</v>
      </c>
      <c r="F124" s="113">
        <v>99.6</v>
      </c>
    </row>
    <row r="125" spans="1:6" ht="12.75">
      <c r="A125" s="52"/>
      <c r="B125" s="111" t="s">
        <v>152</v>
      </c>
      <c r="C125" s="70">
        <v>11000000</v>
      </c>
      <c r="D125" s="70">
        <v>4937500</v>
      </c>
      <c r="E125" s="116">
        <v>4667370</v>
      </c>
      <c r="F125" s="113">
        <v>94.5</v>
      </c>
    </row>
    <row r="126" spans="1:6" ht="12.75">
      <c r="A126" s="52"/>
      <c r="B126" s="114" t="s">
        <v>153</v>
      </c>
      <c r="C126" s="65"/>
      <c r="D126" s="66"/>
      <c r="E126" s="115">
        <v>1102000</v>
      </c>
      <c r="F126" s="113"/>
    </row>
    <row r="127" spans="1:6" ht="12.75">
      <c r="A127" s="52"/>
      <c r="B127" s="114" t="s">
        <v>154</v>
      </c>
      <c r="C127" s="65"/>
      <c r="D127" s="66"/>
      <c r="E127" s="115">
        <v>898000</v>
      </c>
      <c r="F127" s="113"/>
    </row>
    <row r="128" spans="1:6" ht="12.75">
      <c r="A128" s="52"/>
      <c r="B128" s="114" t="s">
        <v>155</v>
      </c>
      <c r="C128" s="65"/>
      <c r="D128" s="66"/>
      <c r="E128" s="115">
        <v>1295000</v>
      </c>
      <c r="F128" s="113"/>
    </row>
    <row r="129" spans="1:6" ht="12.75">
      <c r="A129" s="52"/>
      <c r="B129" s="114" t="s">
        <v>156</v>
      </c>
      <c r="C129" s="65"/>
      <c r="D129" s="66"/>
      <c r="E129" s="115">
        <v>726290</v>
      </c>
      <c r="F129" s="113"/>
    </row>
    <row r="130" spans="1:6" ht="12.75">
      <c r="A130" s="52"/>
      <c r="B130" s="114" t="s">
        <v>157</v>
      </c>
      <c r="C130" s="65"/>
      <c r="D130" s="66"/>
      <c r="E130" s="115">
        <v>137500</v>
      </c>
      <c r="F130" s="113"/>
    </row>
    <row r="131" spans="1:6" ht="12.75">
      <c r="A131" s="52"/>
      <c r="B131" s="114" t="s">
        <v>158</v>
      </c>
      <c r="C131" s="65"/>
      <c r="D131" s="66"/>
      <c r="E131" s="115">
        <v>99710</v>
      </c>
      <c r="F131" s="113"/>
    </row>
    <row r="132" spans="1:6" ht="12.75">
      <c r="A132" s="52"/>
      <c r="B132" s="114" t="s">
        <v>159</v>
      </c>
      <c r="C132" s="65"/>
      <c r="D132" s="66"/>
      <c r="E132" s="115">
        <v>408870</v>
      </c>
      <c r="F132" s="113"/>
    </row>
    <row r="133" spans="1:6" ht="12.75">
      <c r="A133" s="52"/>
      <c r="B133" s="111" t="s">
        <v>160</v>
      </c>
      <c r="C133" s="70">
        <v>13873000</v>
      </c>
      <c r="D133" s="70">
        <v>13873000</v>
      </c>
      <c r="E133" s="116">
        <v>13685673.9</v>
      </c>
      <c r="F133" s="113">
        <v>98.6</v>
      </c>
    </row>
    <row r="134" spans="1:6" ht="12.75">
      <c r="A134" s="52"/>
      <c r="B134" s="117" t="s">
        <v>161</v>
      </c>
      <c r="C134" s="65">
        <v>13873000</v>
      </c>
      <c r="D134" s="66">
        <v>13873000</v>
      </c>
      <c r="E134" s="115">
        <v>13685673.9</v>
      </c>
      <c r="F134" s="112">
        <v>98.6</v>
      </c>
    </row>
    <row r="135" spans="1:6" ht="16.5" customHeight="1">
      <c r="A135" s="52"/>
      <c r="B135" s="111" t="s">
        <v>162</v>
      </c>
      <c r="C135" s="70">
        <v>3000000</v>
      </c>
      <c r="D135" s="70">
        <v>2150000</v>
      </c>
      <c r="E135" s="116">
        <v>2450250</v>
      </c>
      <c r="F135" s="113">
        <v>114</v>
      </c>
    </row>
    <row r="136" spans="1:6" ht="16.5" customHeight="1">
      <c r="A136" s="52"/>
      <c r="B136" s="114" t="s">
        <v>163</v>
      </c>
      <c r="C136" s="70"/>
      <c r="D136" s="70"/>
      <c r="E136" s="115">
        <v>776250</v>
      </c>
      <c r="F136" s="113"/>
    </row>
    <row r="137" spans="1:6" ht="16.5" customHeight="1">
      <c r="A137" s="52"/>
      <c r="B137" s="114" t="s">
        <v>164</v>
      </c>
      <c r="C137" s="70"/>
      <c r="D137" s="70"/>
      <c r="E137" s="115">
        <v>580500</v>
      </c>
      <c r="F137" s="113"/>
    </row>
    <row r="138" spans="1:6" ht="16.5" customHeight="1">
      <c r="A138" s="52"/>
      <c r="B138" s="114" t="s">
        <v>165</v>
      </c>
      <c r="C138" s="70"/>
      <c r="D138" s="70"/>
      <c r="E138" s="115">
        <v>486000</v>
      </c>
      <c r="F138" s="113"/>
    </row>
    <row r="139" spans="1:6" ht="16.5" customHeight="1">
      <c r="A139" s="52"/>
      <c r="B139" s="114" t="s">
        <v>166</v>
      </c>
      <c r="C139" s="70"/>
      <c r="D139" s="70"/>
      <c r="E139" s="115">
        <v>263250</v>
      </c>
      <c r="F139" s="113"/>
    </row>
    <row r="140" spans="1:6" ht="16.5" customHeight="1">
      <c r="A140" s="52"/>
      <c r="B140" s="114" t="s">
        <v>167</v>
      </c>
      <c r="C140" s="70"/>
      <c r="D140" s="70"/>
      <c r="E140" s="115">
        <v>344250</v>
      </c>
      <c r="F140" s="113"/>
    </row>
    <row r="141" spans="1:6" ht="21.75">
      <c r="A141" s="52"/>
      <c r="B141" s="111" t="s">
        <v>168</v>
      </c>
      <c r="C141" s="70">
        <v>300000</v>
      </c>
      <c r="D141" s="70">
        <v>300000</v>
      </c>
      <c r="E141" s="116">
        <v>67260</v>
      </c>
      <c r="F141" s="113">
        <v>22.4</v>
      </c>
    </row>
    <row r="142" spans="1:6" ht="12.75">
      <c r="A142" s="52"/>
      <c r="B142" s="111" t="s">
        <v>169</v>
      </c>
      <c r="C142" s="70">
        <v>98042000</v>
      </c>
      <c r="D142" s="70">
        <v>98042000</v>
      </c>
      <c r="E142" s="116">
        <v>87667737</v>
      </c>
      <c r="F142" s="112">
        <v>89.4</v>
      </c>
    </row>
    <row r="143" spans="1:7" ht="12.75">
      <c r="A143" s="52"/>
      <c r="B143" s="117" t="s">
        <v>170</v>
      </c>
      <c r="C143" s="65">
        <v>97827000</v>
      </c>
      <c r="D143" s="66">
        <v>97827000</v>
      </c>
      <c r="E143" s="115">
        <v>87452977</v>
      </c>
      <c r="F143" s="112">
        <v>89.4</v>
      </c>
      <c r="G143" s="63"/>
    </row>
    <row r="144" spans="1:6" ht="12.75">
      <c r="A144" s="52"/>
      <c r="B144" s="117" t="s">
        <v>171</v>
      </c>
      <c r="C144" s="65">
        <v>215000</v>
      </c>
      <c r="D144" s="66">
        <v>215000</v>
      </c>
      <c r="E144" s="115">
        <v>214760</v>
      </c>
      <c r="F144" s="112">
        <v>99.9</v>
      </c>
    </row>
    <row r="145" spans="1:6" ht="12.75">
      <c r="A145" s="52"/>
      <c r="B145" s="111" t="s">
        <v>172</v>
      </c>
      <c r="C145" s="70">
        <v>1500000</v>
      </c>
      <c r="D145" s="70">
        <v>1500000</v>
      </c>
      <c r="E145" s="116">
        <v>1454455.3</v>
      </c>
      <c r="F145" s="112">
        <v>97</v>
      </c>
    </row>
    <row r="146" spans="1:6" ht="12.75">
      <c r="A146" s="52"/>
      <c r="B146" s="117" t="s">
        <v>173</v>
      </c>
      <c r="C146" s="65">
        <v>1500000</v>
      </c>
      <c r="D146" s="66">
        <v>1500000</v>
      </c>
      <c r="E146" s="115">
        <v>1454455.3</v>
      </c>
      <c r="F146" s="112">
        <v>97</v>
      </c>
    </row>
    <row r="147" spans="1:6" ht="12.75">
      <c r="A147" s="88"/>
      <c r="B147" s="111" t="s">
        <v>174</v>
      </c>
      <c r="C147" s="70">
        <v>700000</v>
      </c>
      <c r="D147" s="70"/>
      <c r="E147" s="115"/>
      <c r="F147" s="112"/>
    </row>
    <row r="148" spans="1:6" ht="12.75">
      <c r="A148" s="52"/>
      <c r="B148" s="117" t="s">
        <v>175</v>
      </c>
      <c r="C148" s="65">
        <v>700000</v>
      </c>
      <c r="D148" s="66"/>
      <c r="E148" s="115"/>
      <c r="F148" s="112"/>
    </row>
    <row r="149" spans="1:6" ht="12.75">
      <c r="A149" s="69" t="s">
        <v>45</v>
      </c>
      <c r="B149" s="109" t="s">
        <v>12</v>
      </c>
      <c r="C149" s="94">
        <v>7100000</v>
      </c>
      <c r="D149" s="94">
        <v>4532485</v>
      </c>
      <c r="E149" s="94">
        <v>4239987.17</v>
      </c>
      <c r="F149" s="110">
        <v>93.5</v>
      </c>
    </row>
    <row r="150" spans="1:6" ht="12.75">
      <c r="A150" s="88"/>
      <c r="B150" s="111" t="s">
        <v>176</v>
      </c>
      <c r="C150" s="70">
        <v>3400000</v>
      </c>
      <c r="D150" s="70">
        <v>719185</v>
      </c>
      <c r="E150" s="70">
        <v>483905.12</v>
      </c>
      <c r="F150" s="112">
        <v>67.3</v>
      </c>
    </row>
    <row r="151" spans="1:6" ht="12.75">
      <c r="A151" s="52"/>
      <c r="B151" s="117" t="s">
        <v>177</v>
      </c>
      <c r="C151" s="65">
        <v>200000</v>
      </c>
      <c r="D151" s="66">
        <v>200000</v>
      </c>
      <c r="E151" s="66">
        <v>7080</v>
      </c>
      <c r="F151" s="112">
        <v>3.5</v>
      </c>
    </row>
    <row r="152" spans="1:6" ht="12.75">
      <c r="A152" s="52"/>
      <c r="B152" s="118" t="s">
        <v>178</v>
      </c>
      <c r="C152" s="65"/>
      <c r="D152" s="66">
        <v>319185</v>
      </c>
      <c r="E152" s="66">
        <v>319185.12</v>
      </c>
      <c r="F152" s="112">
        <v>100</v>
      </c>
    </row>
    <row r="153" spans="1:6" ht="12.75">
      <c r="A153" s="52"/>
      <c r="B153" s="117" t="s">
        <v>179</v>
      </c>
      <c r="C153" s="65">
        <v>200000</v>
      </c>
      <c r="D153" s="66">
        <v>200000</v>
      </c>
      <c r="E153" s="66">
        <v>157640</v>
      </c>
      <c r="F153" s="112">
        <v>78.8</v>
      </c>
    </row>
    <row r="154" spans="1:6" ht="12.75">
      <c r="A154" s="52"/>
      <c r="B154" s="117" t="s">
        <v>180</v>
      </c>
      <c r="C154" s="65">
        <v>3000000</v>
      </c>
      <c r="D154" s="66"/>
      <c r="E154" s="66"/>
      <c r="F154" s="112"/>
    </row>
    <row r="155" spans="1:6" ht="12.75">
      <c r="A155" s="88"/>
      <c r="B155" s="111" t="s">
        <v>181</v>
      </c>
      <c r="C155" s="70">
        <v>3700000</v>
      </c>
      <c r="D155" s="70">
        <v>3813300</v>
      </c>
      <c r="E155" s="70">
        <v>3756082.05</v>
      </c>
      <c r="F155" s="112">
        <v>98.5</v>
      </c>
    </row>
    <row r="156" spans="1:6" ht="12.75">
      <c r="A156" s="52"/>
      <c r="B156" s="117" t="s">
        <v>182</v>
      </c>
      <c r="C156" s="65">
        <v>800000</v>
      </c>
      <c r="D156" s="66">
        <v>800000</v>
      </c>
      <c r="E156" s="66">
        <v>800000</v>
      </c>
      <c r="F156" s="112">
        <v>100</v>
      </c>
    </row>
    <row r="157" spans="1:6" ht="12.75">
      <c r="A157" s="52"/>
      <c r="B157" s="114" t="s">
        <v>183</v>
      </c>
      <c r="C157" s="65">
        <v>400000</v>
      </c>
      <c r="D157" s="66">
        <v>400000</v>
      </c>
      <c r="E157" s="66">
        <v>381198</v>
      </c>
      <c r="F157" s="112">
        <v>95.3</v>
      </c>
    </row>
    <row r="158" spans="1:6" ht="12.75">
      <c r="A158" s="52"/>
      <c r="B158" s="114" t="s">
        <v>184</v>
      </c>
      <c r="C158" s="65"/>
      <c r="D158" s="66">
        <v>113300</v>
      </c>
      <c r="E158" s="66">
        <v>113280</v>
      </c>
      <c r="F158" s="112">
        <v>100</v>
      </c>
    </row>
    <row r="159" spans="1:6" ht="12.75">
      <c r="A159" s="52"/>
      <c r="B159" s="114" t="s">
        <v>185</v>
      </c>
      <c r="C159" s="65">
        <v>2500000</v>
      </c>
      <c r="D159" s="66">
        <v>2500000</v>
      </c>
      <c r="E159" s="66">
        <v>2461604.05</v>
      </c>
      <c r="F159" s="112">
        <v>98.5</v>
      </c>
    </row>
    <row r="160" spans="1:6" ht="12.75">
      <c r="A160" s="69" t="s">
        <v>46</v>
      </c>
      <c r="B160" s="109" t="s">
        <v>186</v>
      </c>
      <c r="C160" s="94">
        <v>15500000</v>
      </c>
      <c r="D160" s="94">
        <v>10550000</v>
      </c>
      <c r="E160" s="94">
        <v>10022486.72</v>
      </c>
      <c r="F160" s="97">
        <v>95</v>
      </c>
    </row>
    <row r="161" spans="1:6" ht="12.75">
      <c r="A161" s="88"/>
      <c r="B161" s="111" t="s">
        <v>187</v>
      </c>
      <c r="C161" s="70">
        <v>14500000</v>
      </c>
      <c r="D161" s="70">
        <v>9700000</v>
      </c>
      <c r="E161" s="70">
        <v>9184509.22</v>
      </c>
      <c r="F161" s="113">
        <v>94.7</v>
      </c>
    </row>
    <row r="162" spans="1:6" ht="22.5">
      <c r="A162" s="52"/>
      <c r="B162" s="117" t="s">
        <v>188</v>
      </c>
      <c r="C162" s="65">
        <v>4500000</v>
      </c>
      <c r="D162" s="66">
        <v>4500000</v>
      </c>
      <c r="E162" s="66">
        <v>4050651.99</v>
      </c>
      <c r="F162" s="112">
        <v>90</v>
      </c>
    </row>
    <row r="163" spans="1:6" ht="22.5">
      <c r="A163" s="52"/>
      <c r="B163" s="117" t="s">
        <v>189</v>
      </c>
      <c r="C163" s="65">
        <v>10000000</v>
      </c>
      <c r="D163" s="66">
        <v>4000000</v>
      </c>
      <c r="E163" s="66">
        <v>3835385.23</v>
      </c>
      <c r="F163" s="112">
        <v>95.9</v>
      </c>
    </row>
    <row r="164" spans="1:6" ht="22.5">
      <c r="A164" s="52"/>
      <c r="B164" s="117" t="s">
        <v>190</v>
      </c>
      <c r="C164" s="65"/>
      <c r="D164" s="66">
        <v>1200000</v>
      </c>
      <c r="E164" s="66">
        <v>1298472</v>
      </c>
      <c r="F164" s="112">
        <v>108.2</v>
      </c>
    </row>
    <row r="165" spans="1:6" ht="12.75">
      <c r="A165" s="88"/>
      <c r="B165" s="111" t="s">
        <v>191</v>
      </c>
      <c r="C165" s="70">
        <v>600000</v>
      </c>
      <c r="D165" s="70">
        <v>800000</v>
      </c>
      <c r="E165" s="70">
        <v>837977.5</v>
      </c>
      <c r="F165" s="113">
        <v>104.7</v>
      </c>
    </row>
    <row r="166" spans="1:6" ht="22.5">
      <c r="A166" s="88"/>
      <c r="B166" s="117" t="s">
        <v>192</v>
      </c>
      <c r="C166" s="65">
        <v>400000</v>
      </c>
      <c r="D166" s="66">
        <v>600000</v>
      </c>
      <c r="E166" s="66">
        <v>641052</v>
      </c>
      <c r="F166" s="112">
        <v>106.8</v>
      </c>
    </row>
    <row r="167" spans="1:6" ht="12.75">
      <c r="A167" s="88"/>
      <c r="B167" s="117" t="s">
        <v>193</v>
      </c>
      <c r="C167" s="65">
        <v>200000</v>
      </c>
      <c r="D167" s="66">
        <v>200000</v>
      </c>
      <c r="E167" s="66">
        <v>196925.5</v>
      </c>
      <c r="F167" s="112">
        <v>98.5</v>
      </c>
    </row>
    <row r="168" spans="1:6" ht="20.25" customHeight="1">
      <c r="A168" s="88"/>
      <c r="B168" s="111" t="s">
        <v>194</v>
      </c>
      <c r="C168" s="70">
        <v>400000</v>
      </c>
      <c r="D168" s="70">
        <v>50000</v>
      </c>
      <c r="E168" s="66"/>
      <c r="F168" s="112"/>
    </row>
    <row r="169" spans="1:6" ht="12.75">
      <c r="A169" s="52"/>
      <c r="B169" s="117" t="s">
        <v>195</v>
      </c>
      <c r="C169" s="65">
        <v>400000</v>
      </c>
      <c r="D169" s="66">
        <v>50000</v>
      </c>
      <c r="E169" s="66"/>
      <c r="F169" s="112"/>
    </row>
    <row r="170" spans="1:6" ht="22.5">
      <c r="A170" s="52"/>
      <c r="B170" s="107" t="s">
        <v>196</v>
      </c>
      <c r="C170" s="91">
        <v>4000000</v>
      </c>
      <c r="D170" s="91">
        <v>100000</v>
      </c>
      <c r="E170" s="91">
        <v>2016</v>
      </c>
      <c r="F170" s="119">
        <v>2</v>
      </c>
    </row>
    <row r="171" spans="1:6" ht="12.75">
      <c r="A171" s="69" t="s">
        <v>44</v>
      </c>
      <c r="B171" s="120" t="s">
        <v>11</v>
      </c>
      <c r="C171" s="94">
        <v>4000000</v>
      </c>
      <c r="D171" s="94">
        <v>100000</v>
      </c>
      <c r="E171" s="94">
        <v>2016</v>
      </c>
      <c r="F171" s="97">
        <v>2</v>
      </c>
    </row>
    <row r="172" spans="1:6" ht="12.75">
      <c r="A172" s="88" t="s">
        <v>197</v>
      </c>
      <c r="B172" s="118" t="s">
        <v>198</v>
      </c>
      <c r="C172" s="65">
        <v>4000000</v>
      </c>
      <c r="D172" s="66">
        <v>100000</v>
      </c>
      <c r="E172" s="66">
        <v>2016</v>
      </c>
      <c r="F172" s="112">
        <v>2</v>
      </c>
    </row>
    <row r="173" spans="1:6" ht="12.75">
      <c r="A173" s="52"/>
      <c r="B173" s="121" t="s">
        <v>199</v>
      </c>
      <c r="C173" s="91">
        <v>104085000</v>
      </c>
      <c r="D173" s="91">
        <f>109275572+17552-7000</f>
        <v>109286124</v>
      </c>
      <c r="E173" s="91">
        <v>107636213.91</v>
      </c>
      <c r="F173" s="108">
        <v>98.5</v>
      </c>
    </row>
    <row r="174" spans="1:6" ht="12.75">
      <c r="A174" s="69" t="s">
        <v>41</v>
      </c>
      <c r="B174" s="120" t="s">
        <v>200</v>
      </c>
      <c r="C174" s="94">
        <v>300000</v>
      </c>
      <c r="D174" s="94">
        <v>300000</v>
      </c>
      <c r="E174" s="94">
        <v>302249.37</v>
      </c>
      <c r="F174" s="122">
        <v>100.7</v>
      </c>
    </row>
    <row r="175" spans="1:6" ht="12.75">
      <c r="A175" s="88" t="s">
        <v>201</v>
      </c>
      <c r="B175" s="117" t="s">
        <v>202</v>
      </c>
      <c r="C175" s="65">
        <v>300000</v>
      </c>
      <c r="D175" s="66">
        <v>300000</v>
      </c>
      <c r="E175" s="66">
        <v>302249.37</v>
      </c>
      <c r="F175" s="112">
        <v>100.7</v>
      </c>
    </row>
    <row r="176" spans="1:6" ht="12.75">
      <c r="A176" s="69" t="s">
        <v>44</v>
      </c>
      <c r="B176" s="120" t="s">
        <v>11</v>
      </c>
      <c r="C176" s="94">
        <v>3520000</v>
      </c>
      <c r="D176" s="94">
        <v>3430000</v>
      </c>
      <c r="E176" s="94">
        <v>3032707.47</v>
      </c>
      <c r="F176" s="110">
        <v>88.4</v>
      </c>
    </row>
    <row r="177" spans="1:6" ht="12.75">
      <c r="A177" s="52"/>
      <c r="B177" s="117" t="s">
        <v>203</v>
      </c>
      <c r="C177" s="65">
        <v>1200000</v>
      </c>
      <c r="D177" s="66">
        <v>1200000</v>
      </c>
      <c r="E177" s="66">
        <v>907344.65</v>
      </c>
      <c r="F177" s="112">
        <v>75.6</v>
      </c>
    </row>
    <row r="178" spans="1:6" ht="12.75">
      <c r="A178" s="52"/>
      <c r="B178" s="117" t="s">
        <v>204</v>
      </c>
      <c r="C178" s="65">
        <v>500000</v>
      </c>
      <c r="D178" s="66">
        <v>500000</v>
      </c>
      <c r="E178" s="66">
        <v>499998</v>
      </c>
      <c r="F178" s="112">
        <v>100</v>
      </c>
    </row>
    <row r="179" spans="1:6" ht="22.5">
      <c r="A179" s="52"/>
      <c r="B179" s="117" t="s">
        <v>205</v>
      </c>
      <c r="C179" s="65">
        <v>600000</v>
      </c>
      <c r="D179" s="66">
        <v>510000</v>
      </c>
      <c r="E179" s="66">
        <v>509883.72</v>
      </c>
      <c r="F179" s="112">
        <v>100</v>
      </c>
    </row>
    <row r="180" spans="1:6" ht="12.75">
      <c r="A180" s="52"/>
      <c r="B180" s="117" t="s">
        <v>206</v>
      </c>
      <c r="C180" s="65">
        <v>500000</v>
      </c>
      <c r="D180" s="66">
        <v>500000</v>
      </c>
      <c r="E180" s="66">
        <v>392698</v>
      </c>
      <c r="F180" s="112">
        <v>78.5</v>
      </c>
    </row>
    <row r="181" spans="1:6" ht="12.75">
      <c r="A181" s="52"/>
      <c r="B181" s="117" t="s">
        <v>84</v>
      </c>
      <c r="C181" s="65">
        <v>720000</v>
      </c>
      <c r="D181" s="66">
        <v>720000</v>
      </c>
      <c r="E181" s="66">
        <v>722783.1</v>
      </c>
      <c r="F181" s="112">
        <v>100.4</v>
      </c>
    </row>
    <row r="182" spans="1:6" ht="12.75">
      <c r="A182" s="69" t="s">
        <v>46</v>
      </c>
      <c r="B182" s="120" t="s">
        <v>47</v>
      </c>
      <c r="C182" s="94">
        <v>9500000</v>
      </c>
      <c r="D182" s="94">
        <v>8783200</v>
      </c>
      <c r="E182" s="94">
        <v>8782217.33</v>
      </c>
      <c r="F182" s="110">
        <v>100</v>
      </c>
    </row>
    <row r="183" spans="1:6" ht="12.75">
      <c r="A183" s="88"/>
      <c r="B183" s="111" t="s">
        <v>207</v>
      </c>
      <c r="C183" s="70">
        <v>9500000</v>
      </c>
      <c r="D183" s="70">
        <v>8783200</v>
      </c>
      <c r="E183" s="70">
        <v>8782217.33</v>
      </c>
      <c r="F183" s="113">
        <v>100</v>
      </c>
    </row>
    <row r="184" spans="1:6" ht="12.75">
      <c r="A184" s="52"/>
      <c r="B184" s="117" t="s">
        <v>208</v>
      </c>
      <c r="C184" s="65">
        <v>3000000</v>
      </c>
      <c r="D184" s="66">
        <v>1250000</v>
      </c>
      <c r="E184" s="66">
        <v>1249431</v>
      </c>
      <c r="F184" s="112">
        <v>100</v>
      </c>
    </row>
    <row r="185" spans="1:6" ht="12.75">
      <c r="A185" s="52"/>
      <c r="B185" s="117" t="s">
        <v>209</v>
      </c>
      <c r="C185" s="65">
        <v>3000000</v>
      </c>
      <c r="D185" s="66">
        <v>4000000</v>
      </c>
      <c r="E185" s="66">
        <v>4000047.1</v>
      </c>
      <c r="F185" s="112">
        <v>100</v>
      </c>
    </row>
    <row r="186" spans="1:6" ht="12.75">
      <c r="A186" s="52"/>
      <c r="B186" s="117" t="s">
        <v>210</v>
      </c>
      <c r="C186" s="65">
        <v>3500000</v>
      </c>
      <c r="D186" s="66">
        <v>3500000</v>
      </c>
      <c r="E186" s="66">
        <v>3499539.23</v>
      </c>
      <c r="F186" s="112">
        <v>100</v>
      </c>
    </row>
    <row r="187" spans="1:6" ht="12.75">
      <c r="A187" s="52"/>
      <c r="B187" s="117" t="s">
        <v>211</v>
      </c>
      <c r="C187" s="65"/>
      <c r="D187" s="66">
        <v>33200</v>
      </c>
      <c r="E187" s="66">
        <v>33200</v>
      </c>
      <c r="F187" s="112">
        <v>100</v>
      </c>
    </row>
    <row r="188" spans="1:6" ht="12.75">
      <c r="A188" s="52"/>
      <c r="B188" s="120" t="s">
        <v>15</v>
      </c>
      <c r="C188" s="94">
        <v>34400000</v>
      </c>
      <c r="D188" s="94">
        <f>37728772+17552</f>
        <v>37746324</v>
      </c>
      <c r="E188" s="94">
        <f>36877598.03+17553</f>
        <v>36895151.03</v>
      </c>
      <c r="F188" s="110">
        <v>97.7</v>
      </c>
    </row>
    <row r="189" spans="1:6" ht="12.75">
      <c r="A189" s="69" t="s">
        <v>48</v>
      </c>
      <c r="B189" s="111" t="s">
        <v>89</v>
      </c>
      <c r="C189" s="70">
        <v>28600000</v>
      </c>
      <c r="D189" s="70">
        <v>30599000</v>
      </c>
      <c r="E189" s="70">
        <v>29872828.93</v>
      </c>
      <c r="F189" s="113">
        <v>97.6</v>
      </c>
    </row>
    <row r="190" spans="1:6" ht="12.75">
      <c r="A190" s="52"/>
      <c r="B190" s="117" t="s">
        <v>212</v>
      </c>
      <c r="C190" s="65">
        <v>28300000</v>
      </c>
      <c r="D190" s="66">
        <v>29394000</v>
      </c>
      <c r="E190" s="66">
        <v>28665839.48</v>
      </c>
      <c r="F190" s="112">
        <v>97.5</v>
      </c>
    </row>
    <row r="191" spans="1:6" ht="12.75">
      <c r="A191" s="52"/>
      <c r="B191" s="117" t="s">
        <v>213</v>
      </c>
      <c r="C191" s="65">
        <v>300000</v>
      </c>
      <c r="D191" s="66">
        <v>300000</v>
      </c>
      <c r="E191" s="66">
        <v>301989.45</v>
      </c>
      <c r="F191" s="112">
        <v>100.7</v>
      </c>
    </row>
    <row r="192" spans="1:6" ht="12.75">
      <c r="A192" s="52"/>
      <c r="B192" s="117" t="s">
        <v>214</v>
      </c>
      <c r="C192" s="65"/>
      <c r="D192" s="66">
        <v>800000</v>
      </c>
      <c r="E192" s="66">
        <v>800000</v>
      </c>
      <c r="F192" s="112">
        <v>100</v>
      </c>
    </row>
    <row r="193" spans="1:6" ht="12.75">
      <c r="A193" s="52"/>
      <c r="B193" s="117" t="s">
        <v>215</v>
      </c>
      <c r="C193" s="65"/>
      <c r="D193" s="66">
        <v>105000</v>
      </c>
      <c r="E193" s="66">
        <v>105000</v>
      </c>
      <c r="F193" s="112">
        <v>100</v>
      </c>
    </row>
    <row r="194" spans="1:6" ht="12.75">
      <c r="A194" s="88"/>
      <c r="B194" s="111" t="s">
        <v>93</v>
      </c>
      <c r="C194" s="70">
        <v>600000</v>
      </c>
      <c r="D194" s="70">
        <v>560000</v>
      </c>
      <c r="E194" s="70">
        <v>530714.7</v>
      </c>
      <c r="F194" s="112">
        <v>94.8</v>
      </c>
    </row>
    <row r="195" spans="1:6" ht="12.75">
      <c r="A195" s="52"/>
      <c r="B195" s="117" t="s">
        <v>216</v>
      </c>
      <c r="C195" s="65">
        <v>600000</v>
      </c>
      <c r="D195" s="66">
        <v>560000</v>
      </c>
      <c r="E195" s="66">
        <v>530714.7</v>
      </c>
      <c r="F195" s="112">
        <v>94.8</v>
      </c>
    </row>
    <row r="196" spans="1:6" ht="12.75">
      <c r="A196" s="88"/>
      <c r="B196" s="111" t="s">
        <v>217</v>
      </c>
      <c r="C196" s="70">
        <v>400000</v>
      </c>
      <c r="D196" s="70">
        <v>400000</v>
      </c>
      <c r="E196" s="70">
        <v>400000</v>
      </c>
      <c r="F196" s="112">
        <v>100</v>
      </c>
    </row>
    <row r="197" spans="1:6" ht="22.5">
      <c r="A197" s="52"/>
      <c r="B197" s="117" t="s">
        <v>218</v>
      </c>
      <c r="C197" s="65">
        <v>400000</v>
      </c>
      <c r="D197" s="66">
        <v>400000</v>
      </c>
      <c r="E197" s="66">
        <v>400000</v>
      </c>
      <c r="F197" s="112">
        <v>100</v>
      </c>
    </row>
    <row r="198" spans="1:6" ht="12.75">
      <c r="A198" s="88"/>
      <c r="B198" s="111" t="s">
        <v>219</v>
      </c>
      <c r="C198" s="70">
        <v>4800000</v>
      </c>
      <c r="D198" s="70">
        <v>4600000</v>
      </c>
      <c r="E198" s="70">
        <v>4507103.9</v>
      </c>
      <c r="F198" s="113">
        <v>98</v>
      </c>
    </row>
    <row r="199" spans="1:6" ht="22.5">
      <c r="A199" s="52"/>
      <c r="B199" s="117" t="s">
        <v>220</v>
      </c>
      <c r="C199" s="65">
        <v>4800000</v>
      </c>
      <c r="D199" s="66">
        <v>4600000</v>
      </c>
      <c r="E199" s="66">
        <v>4507103.9</v>
      </c>
      <c r="F199" s="112">
        <v>98</v>
      </c>
    </row>
    <row r="200" spans="1:6" ht="15" customHeight="1">
      <c r="A200" s="52"/>
      <c r="B200" s="123" t="s">
        <v>221</v>
      </c>
      <c r="C200" s="65"/>
      <c r="D200" s="70">
        <v>100000</v>
      </c>
      <c r="E200" s="66">
        <v>100000</v>
      </c>
      <c r="F200" s="112">
        <v>100</v>
      </c>
    </row>
    <row r="201" spans="1:6" ht="15" customHeight="1">
      <c r="A201" s="52"/>
      <c r="B201" s="114" t="s">
        <v>222</v>
      </c>
      <c r="C201" s="65"/>
      <c r="D201" s="66">
        <v>100000</v>
      </c>
      <c r="E201" s="66">
        <v>100000</v>
      </c>
      <c r="F201" s="112">
        <v>100</v>
      </c>
    </row>
    <row r="202" spans="1:6" ht="14.25" customHeight="1">
      <c r="A202" s="52"/>
      <c r="B202" s="123" t="s">
        <v>223</v>
      </c>
      <c r="C202" s="65"/>
      <c r="D202" s="70">
        <f>126772+17552</f>
        <v>144324</v>
      </c>
      <c r="E202" s="70">
        <f>124050.5+17553</f>
        <v>141603.5</v>
      </c>
      <c r="F202" s="113">
        <v>98.1</v>
      </c>
    </row>
    <row r="203" spans="1:6" ht="15" customHeight="1">
      <c r="A203" s="52"/>
      <c r="B203" s="117" t="s">
        <v>224</v>
      </c>
      <c r="C203" s="65"/>
      <c r="D203" s="66">
        <f>126772+17552</f>
        <v>144324</v>
      </c>
      <c r="E203" s="66">
        <f>124050.5+17553</f>
        <v>141603.5</v>
      </c>
      <c r="F203" s="112">
        <v>98.1</v>
      </c>
    </row>
    <row r="204" spans="1:6" ht="15" customHeight="1">
      <c r="A204" s="52"/>
      <c r="B204" s="123" t="s">
        <v>225</v>
      </c>
      <c r="C204" s="65"/>
      <c r="D204" s="70">
        <v>1343000</v>
      </c>
      <c r="E204" s="70">
        <v>1342900</v>
      </c>
      <c r="F204" s="113">
        <v>100</v>
      </c>
    </row>
    <row r="205" spans="1:6" ht="15" customHeight="1">
      <c r="A205" s="52"/>
      <c r="B205" s="117" t="s">
        <v>226</v>
      </c>
      <c r="C205" s="65"/>
      <c r="D205" s="66">
        <v>1343000</v>
      </c>
      <c r="E205" s="66">
        <v>1342900</v>
      </c>
      <c r="F205" s="112">
        <v>100</v>
      </c>
    </row>
    <row r="206" spans="1:6" ht="12.75">
      <c r="A206" s="69" t="s">
        <v>49</v>
      </c>
      <c r="B206" s="93" t="s">
        <v>16</v>
      </c>
      <c r="C206" s="94">
        <v>26600000</v>
      </c>
      <c r="D206" s="94">
        <f>16188600-7000</f>
        <v>16181600</v>
      </c>
      <c r="E206" s="94">
        <v>15849169.1</v>
      </c>
      <c r="F206" s="122">
        <v>97.9</v>
      </c>
    </row>
    <row r="207" spans="1:6" ht="12.75">
      <c r="A207" s="88"/>
      <c r="B207" s="72" t="s">
        <v>64</v>
      </c>
      <c r="C207" s="70">
        <v>24000000</v>
      </c>
      <c r="D207" s="70">
        <v>11420000</v>
      </c>
      <c r="E207" s="70">
        <v>11087554.1</v>
      </c>
      <c r="F207" s="113">
        <v>97.1</v>
      </c>
    </row>
    <row r="208" spans="1:6" ht="12.75">
      <c r="A208" s="52"/>
      <c r="B208" s="64" t="s">
        <v>227</v>
      </c>
      <c r="C208" s="65">
        <v>24000000</v>
      </c>
      <c r="D208" s="66">
        <v>9000000</v>
      </c>
      <c r="E208" s="66">
        <v>9000000.1</v>
      </c>
      <c r="F208" s="112">
        <v>100</v>
      </c>
    </row>
    <row r="209" spans="1:6" ht="12.75">
      <c r="A209" s="52"/>
      <c r="B209" s="64" t="s">
        <v>228</v>
      </c>
      <c r="C209" s="65"/>
      <c r="D209" s="66">
        <v>2420000</v>
      </c>
      <c r="E209" s="66">
        <v>2087554</v>
      </c>
      <c r="F209" s="112">
        <v>86.3</v>
      </c>
    </row>
    <row r="210" spans="1:6" ht="12.75">
      <c r="A210" s="88"/>
      <c r="B210" s="72" t="s">
        <v>229</v>
      </c>
      <c r="C210" s="70">
        <v>2600000</v>
      </c>
      <c r="D210" s="70">
        <f>4768600-7000</f>
        <v>4761600</v>
      </c>
      <c r="E210" s="70">
        <v>4761615</v>
      </c>
      <c r="F210" s="112">
        <v>100</v>
      </c>
    </row>
    <row r="211" spans="1:7" ht="12.75">
      <c r="A211" s="52"/>
      <c r="B211" s="105" t="s">
        <v>230</v>
      </c>
      <c r="C211" s="65">
        <v>2600000</v>
      </c>
      <c r="D211" s="66">
        <f>4768600-7000</f>
        <v>4761600</v>
      </c>
      <c r="E211" s="66">
        <v>4761615</v>
      </c>
      <c r="F211" s="112">
        <v>100</v>
      </c>
      <c r="G211" s="124"/>
    </row>
    <row r="212" spans="1:6" ht="12.75">
      <c r="A212" s="125">
        <v>10</v>
      </c>
      <c r="B212" s="93" t="s">
        <v>231</v>
      </c>
      <c r="C212" s="94">
        <v>29765000</v>
      </c>
      <c r="D212" s="94">
        <v>42845000</v>
      </c>
      <c r="E212" s="94">
        <v>42792272.60999999</v>
      </c>
      <c r="F212" s="110">
        <v>99.9</v>
      </c>
    </row>
    <row r="213" spans="1:6" ht="19.5" customHeight="1">
      <c r="A213" s="88"/>
      <c r="B213" s="72" t="s">
        <v>232</v>
      </c>
      <c r="C213" s="70">
        <v>28100000</v>
      </c>
      <c r="D213" s="70">
        <v>42100000</v>
      </c>
      <c r="E213" s="70">
        <v>42091422.66</v>
      </c>
      <c r="F213" s="113">
        <v>100</v>
      </c>
    </row>
    <row r="214" spans="1:6" ht="12.75">
      <c r="A214" s="52"/>
      <c r="B214" s="64" t="s">
        <v>233</v>
      </c>
      <c r="C214" s="65">
        <v>28100000</v>
      </c>
      <c r="D214" s="66">
        <v>42100000</v>
      </c>
      <c r="E214" s="66">
        <v>42091422.66</v>
      </c>
      <c r="F214" s="112">
        <v>100</v>
      </c>
    </row>
    <row r="215" spans="1:6" ht="12.75">
      <c r="A215" s="88"/>
      <c r="B215" s="72" t="s">
        <v>234</v>
      </c>
      <c r="C215" s="70">
        <v>165000</v>
      </c>
      <c r="D215" s="70">
        <v>165000</v>
      </c>
      <c r="E215" s="70">
        <v>164586.3</v>
      </c>
      <c r="F215" s="112">
        <v>99.7</v>
      </c>
    </row>
    <row r="216" spans="1:6" ht="12.75">
      <c r="A216" s="52"/>
      <c r="B216" s="64" t="s">
        <v>235</v>
      </c>
      <c r="C216" s="65">
        <v>165000</v>
      </c>
      <c r="D216" s="66">
        <v>165000</v>
      </c>
      <c r="E216" s="66">
        <v>164586.3</v>
      </c>
      <c r="F216" s="112">
        <v>99.7</v>
      </c>
    </row>
    <row r="217" spans="1:6" ht="12.75">
      <c r="A217" s="52"/>
      <c r="B217" s="47" t="s">
        <v>236</v>
      </c>
      <c r="C217" s="65"/>
      <c r="D217" s="70">
        <v>200000</v>
      </c>
      <c r="E217" s="70">
        <v>150000</v>
      </c>
      <c r="F217" s="113">
        <v>75</v>
      </c>
    </row>
    <row r="218" spans="1:6" ht="22.5">
      <c r="A218" s="52"/>
      <c r="B218" s="64" t="s">
        <v>237</v>
      </c>
      <c r="C218" s="65"/>
      <c r="D218" s="66">
        <v>200000</v>
      </c>
      <c r="E218" s="66">
        <v>150000</v>
      </c>
      <c r="F218" s="112">
        <v>75</v>
      </c>
    </row>
    <row r="219" spans="1:6" ht="21" customHeight="1">
      <c r="A219" s="88"/>
      <c r="B219" s="72" t="s">
        <v>238</v>
      </c>
      <c r="C219" s="70">
        <v>1500000</v>
      </c>
      <c r="D219" s="70">
        <v>100000</v>
      </c>
      <c r="E219" s="70">
        <v>100000</v>
      </c>
      <c r="F219" s="113">
        <v>100</v>
      </c>
    </row>
    <row r="220" spans="1:6" ht="18.75" customHeight="1">
      <c r="A220" s="52"/>
      <c r="B220" s="64" t="s">
        <v>239</v>
      </c>
      <c r="C220" s="65">
        <v>1500000</v>
      </c>
      <c r="D220" s="66"/>
      <c r="E220" s="66"/>
      <c r="F220" s="112"/>
    </row>
    <row r="221" spans="1:6" ht="18.75" customHeight="1">
      <c r="A221" s="52"/>
      <c r="B221" s="64" t="s">
        <v>240</v>
      </c>
      <c r="C221" s="65"/>
      <c r="D221" s="66">
        <v>100000</v>
      </c>
      <c r="E221" s="66">
        <v>100000</v>
      </c>
      <c r="F221" s="112">
        <v>100</v>
      </c>
    </row>
    <row r="222" spans="1:6" ht="18.75" customHeight="1">
      <c r="A222" s="52"/>
      <c r="B222" s="47" t="s">
        <v>241</v>
      </c>
      <c r="C222" s="65"/>
      <c r="D222" s="70">
        <v>280000</v>
      </c>
      <c r="E222" s="70">
        <v>286263.65</v>
      </c>
      <c r="F222" s="112">
        <v>102.2</v>
      </c>
    </row>
    <row r="223" spans="1:6" ht="18.75" customHeight="1">
      <c r="A223" s="52"/>
      <c r="B223" s="126" t="s">
        <v>242</v>
      </c>
      <c r="C223" s="65"/>
      <c r="D223" s="66">
        <v>280000</v>
      </c>
      <c r="E223" s="66">
        <v>286263.65</v>
      </c>
      <c r="F223" s="112">
        <v>102.2</v>
      </c>
    </row>
    <row r="224" spans="1:6" ht="18.75" customHeight="1">
      <c r="A224" s="52"/>
      <c r="B224" s="64"/>
      <c r="C224" s="65"/>
      <c r="D224" s="66"/>
      <c r="E224" s="66"/>
      <c r="F224" s="112"/>
    </row>
    <row r="225" spans="1:6" ht="12.75">
      <c r="A225" s="52"/>
      <c r="B225" s="89" t="s">
        <v>243</v>
      </c>
      <c r="C225" s="91">
        <v>5584000</v>
      </c>
      <c r="D225" s="91">
        <v>5662100</v>
      </c>
      <c r="E225" s="91">
        <v>5661011.43</v>
      </c>
      <c r="F225" s="108">
        <v>100</v>
      </c>
    </row>
    <row r="226" spans="1:6" ht="12.75">
      <c r="A226" s="125">
        <v>10</v>
      </c>
      <c r="B226" s="93" t="s">
        <v>231</v>
      </c>
      <c r="C226" s="94">
        <v>5584000</v>
      </c>
      <c r="D226" s="94">
        <v>5662100</v>
      </c>
      <c r="E226" s="94">
        <v>5661011.43</v>
      </c>
      <c r="F226" s="122">
        <v>100</v>
      </c>
    </row>
    <row r="227" spans="1:6" ht="12.75">
      <c r="A227" s="88"/>
      <c r="B227" s="72" t="s">
        <v>244</v>
      </c>
      <c r="C227" s="70">
        <v>5584000</v>
      </c>
      <c r="D227" s="70">
        <v>5662100</v>
      </c>
      <c r="E227" s="70">
        <v>5661011.43</v>
      </c>
      <c r="F227" s="112">
        <v>100</v>
      </c>
    </row>
    <row r="228" spans="1:6" ht="22.5">
      <c r="A228" s="52"/>
      <c r="B228" s="64" t="s">
        <v>245</v>
      </c>
      <c r="C228" s="65">
        <v>5450000</v>
      </c>
      <c r="D228" s="66">
        <v>5450000</v>
      </c>
      <c r="E228" s="66">
        <v>5449999.93</v>
      </c>
      <c r="F228" s="112">
        <v>100</v>
      </c>
    </row>
    <row r="229" spans="1:6" ht="22.5">
      <c r="A229" s="52"/>
      <c r="B229" s="64" t="s">
        <v>246</v>
      </c>
      <c r="C229" s="65">
        <v>134000</v>
      </c>
      <c r="D229" s="66">
        <v>134000</v>
      </c>
      <c r="E229" s="66">
        <v>133011.5</v>
      </c>
      <c r="F229" s="112">
        <v>99.3</v>
      </c>
    </row>
    <row r="230" spans="1:6" ht="12.75">
      <c r="A230" s="52"/>
      <c r="B230" s="64" t="s">
        <v>247</v>
      </c>
      <c r="C230" s="65"/>
      <c r="D230" s="66">
        <v>78100</v>
      </c>
      <c r="E230" s="66">
        <v>78000</v>
      </c>
      <c r="F230" s="112">
        <v>99.9</v>
      </c>
    </row>
    <row r="231" spans="1:6" ht="12.75">
      <c r="A231" s="69"/>
      <c r="B231" s="89" t="s">
        <v>248</v>
      </c>
      <c r="C231" s="91">
        <v>15073000</v>
      </c>
      <c r="D231" s="91">
        <v>15710883</v>
      </c>
      <c r="E231" s="91">
        <f>15710883-49000</f>
        <v>15661883</v>
      </c>
      <c r="F231" s="108">
        <v>99.7</v>
      </c>
    </row>
    <row r="232" spans="1:6" ht="12.75">
      <c r="A232" s="69" t="s">
        <v>42</v>
      </c>
      <c r="B232" s="127" t="s">
        <v>43</v>
      </c>
      <c r="C232" s="104"/>
      <c r="D232" s="104">
        <v>41000</v>
      </c>
      <c r="E232" s="104">
        <v>41000</v>
      </c>
      <c r="F232" s="113">
        <v>100</v>
      </c>
    </row>
    <row r="233" spans="1:6" ht="12.75">
      <c r="A233" s="69"/>
      <c r="B233" s="127" t="s">
        <v>249</v>
      </c>
      <c r="C233" s="104"/>
      <c r="D233" s="104">
        <v>41000</v>
      </c>
      <c r="E233" s="104">
        <v>41000</v>
      </c>
      <c r="F233" s="113">
        <v>100</v>
      </c>
    </row>
    <row r="234" spans="1:6" ht="22.5">
      <c r="A234" s="69"/>
      <c r="B234" s="128" t="s">
        <v>250</v>
      </c>
      <c r="C234" s="104"/>
      <c r="D234" s="100">
        <v>41000</v>
      </c>
      <c r="E234" s="100">
        <v>41000</v>
      </c>
      <c r="F234" s="112">
        <v>100</v>
      </c>
    </row>
    <row r="235" spans="1:6" ht="12.75">
      <c r="A235" s="69" t="s">
        <v>44</v>
      </c>
      <c r="B235" s="93" t="s">
        <v>11</v>
      </c>
      <c r="C235" s="94">
        <v>1500000</v>
      </c>
      <c r="D235" s="94">
        <v>1500000</v>
      </c>
      <c r="E235" s="94">
        <v>1500000</v>
      </c>
      <c r="F235" s="110">
        <v>100</v>
      </c>
    </row>
    <row r="236" spans="1:6" ht="12.75">
      <c r="A236" s="88"/>
      <c r="B236" s="47" t="s">
        <v>251</v>
      </c>
      <c r="C236" s="70">
        <v>500000</v>
      </c>
      <c r="D236" s="70">
        <v>500000</v>
      </c>
      <c r="E236" s="70">
        <v>500000</v>
      </c>
      <c r="F236" s="113">
        <v>100</v>
      </c>
    </row>
    <row r="237" spans="1:6" ht="12.75">
      <c r="A237" s="52"/>
      <c r="B237" s="64" t="s">
        <v>252</v>
      </c>
      <c r="C237" s="65">
        <v>500000</v>
      </c>
      <c r="D237" s="66">
        <v>500000</v>
      </c>
      <c r="E237" s="66">
        <v>500000</v>
      </c>
      <c r="F237" s="112">
        <v>100</v>
      </c>
    </row>
    <row r="238" spans="1:6" ht="12.75">
      <c r="A238" s="52"/>
      <c r="B238" s="72" t="s">
        <v>253</v>
      </c>
      <c r="C238" s="70">
        <v>1000000</v>
      </c>
      <c r="D238" s="70">
        <v>1000000</v>
      </c>
      <c r="E238" s="66">
        <v>1000000</v>
      </c>
      <c r="F238" s="112">
        <v>100</v>
      </c>
    </row>
    <row r="239" spans="1:6" ht="22.5">
      <c r="A239" s="88"/>
      <c r="B239" s="64" t="s">
        <v>254</v>
      </c>
      <c r="C239" s="65">
        <v>1000000</v>
      </c>
      <c r="D239" s="66">
        <v>1000000</v>
      </c>
      <c r="E239" s="66">
        <v>1000000</v>
      </c>
      <c r="F239" s="112">
        <v>100</v>
      </c>
    </row>
    <row r="240" spans="1:6" ht="12.75">
      <c r="A240" s="69" t="s">
        <v>48</v>
      </c>
      <c r="B240" s="93" t="s">
        <v>255</v>
      </c>
      <c r="C240" s="94">
        <v>10573000</v>
      </c>
      <c r="D240" s="94">
        <v>11169883</v>
      </c>
      <c r="E240" s="94">
        <f>11169883-49000</f>
        <v>11120883</v>
      </c>
      <c r="F240" s="110">
        <v>99.6</v>
      </c>
    </row>
    <row r="241" spans="1:6" ht="12.75">
      <c r="A241" s="69"/>
      <c r="B241" s="103" t="s">
        <v>256</v>
      </c>
      <c r="C241" s="104"/>
      <c r="D241" s="104">
        <v>208883</v>
      </c>
      <c r="E241" s="104">
        <v>208883</v>
      </c>
      <c r="F241" s="113">
        <v>100</v>
      </c>
    </row>
    <row r="242" spans="1:6" ht="12.75">
      <c r="A242" s="69"/>
      <c r="B242" s="128" t="s">
        <v>257</v>
      </c>
      <c r="C242" s="104"/>
      <c r="D242" s="100">
        <v>208883</v>
      </c>
      <c r="E242" s="100">
        <v>208883</v>
      </c>
      <c r="F242" s="112">
        <v>100</v>
      </c>
    </row>
    <row r="243" spans="1:6" ht="12.75">
      <c r="A243" s="52"/>
      <c r="B243" s="47" t="s">
        <v>223</v>
      </c>
      <c r="C243" s="70">
        <v>643000</v>
      </c>
      <c r="D243" s="70">
        <v>643000</v>
      </c>
      <c r="E243" s="70">
        <v>594000</v>
      </c>
      <c r="F243" s="113">
        <v>92.4</v>
      </c>
    </row>
    <row r="244" spans="1:6" ht="22.5">
      <c r="A244" s="88"/>
      <c r="B244" s="64" t="s">
        <v>258</v>
      </c>
      <c r="C244" s="65">
        <v>643000</v>
      </c>
      <c r="D244" s="66">
        <v>643000</v>
      </c>
      <c r="E244" s="66">
        <f>643000-49000</f>
        <v>594000</v>
      </c>
      <c r="F244" s="112">
        <v>92.4</v>
      </c>
    </row>
    <row r="245" spans="1:6" ht="12.75">
      <c r="A245" s="52"/>
      <c r="B245" s="47" t="s">
        <v>259</v>
      </c>
      <c r="C245" s="70">
        <v>1160000</v>
      </c>
      <c r="D245" s="70">
        <v>1438000</v>
      </c>
      <c r="E245" s="70">
        <v>1438000</v>
      </c>
      <c r="F245" s="113">
        <v>100</v>
      </c>
    </row>
    <row r="246" spans="1:6" ht="12.75">
      <c r="A246" s="88"/>
      <c r="B246" s="64" t="s">
        <v>260</v>
      </c>
      <c r="C246" s="65">
        <v>1160000</v>
      </c>
      <c r="D246" s="66">
        <v>478000</v>
      </c>
      <c r="E246" s="66">
        <v>478000</v>
      </c>
      <c r="F246" s="112">
        <v>100</v>
      </c>
    </row>
    <row r="247" spans="1:6" ht="12.75">
      <c r="A247" s="88"/>
      <c r="B247" s="64" t="s">
        <v>261</v>
      </c>
      <c r="C247" s="65">
        <v>100000</v>
      </c>
      <c r="D247" s="66">
        <v>100000</v>
      </c>
      <c r="E247" s="66">
        <v>100000</v>
      </c>
      <c r="F247" s="112">
        <v>100</v>
      </c>
    </row>
    <row r="248" spans="1:6" ht="12.75">
      <c r="A248" s="88"/>
      <c r="B248" s="64" t="s">
        <v>262</v>
      </c>
      <c r="C248" s="65">
        <v>100000</v>
      </c>
      <c r="D248" s="66">
        <v>100000</v>
      </c>
      <c r="E248" s="66">
        <v>100000</v>
      </c>
      <c r="F248" s="112">
        <v>100</v>
      </c>
    </row>
    <row r="249" spans="1:6" ht="12.75">
      <c r="A249" s="88"/>
      <c r="B249" s="64" t="s">
        <v>263</v>
      </c>
      <c r="C249" s="65"/>
      <c r="D249" s="66">
        <v>278000</v>
      </c>
      <c r="E249" s="66">
        <v>278000</v>
      </c>
      <c r="F249" s="112">
        <v>100</v>
      </c>
    </row>
    <row r="250" spans="1:6" ht="12.75">
      <c r="A250" s="88"/>
      <c r="B250" s="64" t="s">
        <v>264</v>
      </c>
      <c r="C250" s="65">
        <v>960000</v>
      </c>
      <c r="D250" s="66">
        <v>960000</v>
      </c>
      <c r="E250" s="66">
        <v>960000</v>
      </c>
      <c r="F250" s="112">
        <v>100</v>
      </c>
    </row>
    <row r="251" spans="1:6" ht="12.75">
      <c r="A251" s="52"/>
      <c r="B251" s="72" t="s">
        <v>89</v>
      </c>
      <c r="C251" s="70">
        <v>3000000</v>
      </c>
      <c r="D251" s="70">
        <v>3000000</v>
      </c>
      <c r="E251" s="70">
        <v>3000000</v>
      </c>
      <c r="F251" s="113">
        <v>100</v>
      </c>
    </row>
    <row r="252" spans="1:6" ht="22.5">
      <c r="A252" s="52"/>
      <c r="B252" s="64" t="s">
        <v>265</v>
      </c>
      <c r="C252" s="65">
        <v>3000000</v>
      </c>
      <c r="D252" s="66">
        <v>3000000</v>
      </c>
      <c r="E252" s="66">
        <v>3000000</v>
      </c>
      <c r="F252" s="112">
        <v>100</v>
      </c>
    </row>
    <row r="253" spans="1:6" ht="12.75">
      <c r="A253" s="52"/>
      <c r="B253" s="72" t="s">
        <v>266</v>
      </c>
      <c r="C253" s="70">
        <v>5770000</v>
      </c>
      <c r="D253" s="70">
        <v>5810000</v>
      </c>
      <c r="E253" s="70">
        <v>5810000</v>
      </c>
      <c r="F253" s="113">
        <v>100</v>
      </c>
    </row>
    <row r="254" spans="1:6" ht="12.75">
      <c r="A254" s="88"/>
      <c r="B254" s="64" t="s">
        <v>267</v>
      </c>
      <c r="C254" s="65">
        <v>3000000</v>
      </c>
      <c r="D254" s="66">
        <v>3000000</v>
      </c>
      <c r="E254" s="66">
        <v>3000000</v>
      </c>
      <c r="F254" s="112">
        <v>100</v>
      </c>
    </row>
    <row r="255" spans="1:6" ht="12.75">
      <c r="A255" s="52"/>
      <c r="B255" s="64" t="s">
        <v>268</v>
      </c>
      <c r="C255" s="65">
        <v>1700000</v>
      </c>
      <c r="D255" s="66">
        <v>1700000</v>
      </c>
      <c r="E255" s="66">
        <v>1700000</v>
      </c>
      <c r="F255" s="112">
        <v>100</v>
      </c>
    </row>
    <row r="256" spans="1:6" ht="12.75">
      <c r="A256" s="88"/>
      <c r="B256" s="64" t="s">
        <v>269</v>
      </c>
      <c r="C256" s="65">
        <v>1000000</v>
      </c>
      <c r="D256" s="66">
        <v>1000000</v>
      </c>
      <c r="E256" s="66">
        <v>1000000</v>
      </c>
      <c r="F256" s="112">
        <v>100</v>
      </c>
    </row>
    <row r="257" spans="1:6" ht="22.5">
      <c r="A257" s="88"/>
      <c r="B257" s="64" t="s">
        <v>270</v>
      </c>
      <c r="C257" s="65">
        <v>70000</v>
      </c>
      <c r="D257" s="66">
        <v>110000</v>
      </c>
      <c r="E257" s="66">
        <v>110000</v>
      </c>
      <c r="F257" s="112">
        <v>100</v>
      </c>
    </row>
    <row r="258" spans="1:6" ht="12.75">
      <c r="A258" s="88"/>
      <c r="B258" s="47" t="s">
        <v>271</v>
      </c>
      <c r="C258" s="65"/>
      <c r="D258" s="70">
        <v>70000</v>
      </c>
      <c r="E258" s="70">
        <v>70000</v>
      </c>
      <c r="F258" s="113">
        <v>100</v>
      </c>
    </row>
    <row r="259" spans="1:6" ht="12.75">
      <c r="A259" s="88"/>
      <c r="B259" s="64" t="s">
        <v>272</v>
      </c>
      <c r="C259" s="65"/>
      <c r="D259" s="66">
        <v>70000</v>
      </c>
      <c r="E259" s="66">
        <v>70000</v>
      </c>
      <c r="F259" s="112">
        <v>100</v>
      </c>
    </row>
    <row r="260" spans="1:6" ht="12.75">
      <c r="A260" s="125">
        <v>10</v>
      </c>
      <c r="B260" s="93" t="s">
        <v>16</v>
      </c>
      <c r="C260" s="94">
        <v>3000000</v>
      </c>
      <c r="D260" s="94">
        <v>3000000</v>
      </c>
      <c r="E260" s="94">
        <v>3000000</v>
      </c>
      <c r="F260" s="110">
        <v>100</v>
      </c>
    </row>
    <row r="261" spans="1:6" ht="22.5">
      <c r="A261" s="129"/>
      <c r="B261" s="64" t="s">
        <v>273</v>
      </c>
      <c r="C261" s="65">
        <v>3000000</v>
      </c>
      <c r="D261" s="66">
        <v>2301000</v>
      </c>
      <c r="E261" s="66">
        <v>2301000</v>
      </c>
      <c r="F261" s="112">
        <v>100</v>
      </c>
    </row>
    <row r="262" spans="1:6" ht="22.5">
      <c r="A262" s="129"/>
      <c r="B262" s="64" t="s">
        <v>274</v>
      </c>
      <c r="C262" s="65"/>
      <c r="D262" s="66">
        <v>699000</v>
      </c>
      <c r="E262" s="66">
        <v>699000</v>
      </c>
      <c r="F262" s="112">
        <v>100</v>
      </c>
    </row>
    <row r="263" spans="2:6" ht="48.75" customHeight="1">
      <c r="B263" s="106"/>
      <c r="C263" s="74"/>
      <c r="D263" s="75"/>
      <c r="E263" s="76"/>
      <c r="F263" s="130"/>
    </row>
    <row r="264" spans="1:6" ht="12.75">
      <c r="A264" s="52"/>
      <c r="B264" s="131" t="s">
        <v>275</v>
      </c>
      <c r="C264" s="65"/>
      <c r="D264" s="132"/>
      <c r="E264" s="133"/>
      <c r="F264" s="134"/>
    </row>
    <row r="265" spans="1:6" ht="12.75">
      <c r="A265" s="52"/>
      <c r="B265" s="135"/>
      <c r="C265" s="65"/>
      <c r="D265" s="132"/>
      <c r="E265" s="133"/>
      <c r="F265" s="136"/>
    </row>
    <row r="266" spans="1:6" ht="22.5">
      <c r="A266" s="52"/>
      <c r="B266" s="137" t="s">
        <v>53</v>
      </c>
      <c r="C266" s="138" t="s">
        <v>36</v>
      </c>
      <c r="D266" s="49" t="s">
        <v>37</v>
      </c>
      <c r="E266" s="50" t="s">
        <v>56</v>
      </c>
      <c r="F266" s="51" t="s">
        <v>279</v>
      </c>
    </row>
    <row r="267" spans="1:6" ht="12.75">
      <c r="A267" s="52"/>
      <c r="B267" s="139"/>
      <c r="C267" s="65"/>
      <c r="D267" s="132"/>
      <c r="E267" s="133"/>
      <c r="F267" s="136"/>
    </row>
    <row r="268" spans="1:6" ht="12.75">
      <c r="A268" s="52"/>
      <c r="B268" s="135"/>
      <c r="C268" s="65"/>
      <c r="D268" s="132"/>
      <c r="E268" s="133"/>
      <c r="F268" s="136"/>
    </row>
    <row r="269" spans="1:6" ht="12.75">
      <c r="A269" s="52"/>
      <c r="B269" s="140" t="s">
        <v>276</v>
      </c>
      <c r="C269" s="91">
        <v>48435000</v>
      </c>
      <c r="D269" s="91">
        <v>48435000</v>
      </c>
      <c r="E269" s="91">
        <v>48271257.239999995</v>
      </c>
      <c r="F269" s="92">
        <v>99.7</v>
      </c>
    </row>
    <row r="270" spans="1:6" ht="20.25" customHeight="1">
      <c r="A270" s="69" t="s">
        <v>277</v>
      </c>
      <c r="B270" s="52" t="s">
        <v>50</v>
      </c>
      <c r="C270" s="65">
        <v>48435000</v>
      </c>
      <c r="D270" s="66">
        <v>48435000</v>
      </c>
      <c r="E270" s="66">
        <v>48271257.239999995</v>
      </c>
      <c r="F270" s="112">
        <v>99.7</v>
      </c>
    </row>
    <row r="271" spans="2:6" ht="12.75">
      <c r="B271" s="106"/>
      <c r="C271" s="106"/>
      <c r="D271" s="106"/>
      <c r="E271" s="106"/>
      <c r="F271" s="141"/>
    </row>
    <row r="291" ht="25.5" customHeight="1"/>
  </sheetData>
  <mergeCells count="1">
    <mergeCell ref="B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Kuusk</dc:creator>
  <cp:keywords/>
  <dc:description/>
  <cp:lastModifiedBy>Külli Lust</cp:lastModifiedBy>
  <cp:lastPrinted>2009-04-22T10:32:06Z</cp:lastPrinted>
  <dcterms:created xsi:type="dcterms:W3CDTF">2009-04-20T08:46:27Z</dcterms:created>
  <dcterms:modified xsi:type="dcterms:W3CDTF">2009-04-26T19:57:35Z</dcterms:modified>
  <cp:category/>
  <cp:version/>
  <cp:contentType/>
  <cp:contentStatus/>
</cp:coreProperties>
</file>