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5476" windowWidth="11430" windowHeight="10350" tabRatio="915" activeTab="0"/>
  </bookViews>
  <sheets>
    <sheet name="lisa 1(koond)" sheetId="1" r:id="rId1"/>
    <sheet name="lisa 2 (Tulud)" sheetId="2" r:id="rId2"/>
    <sheet name="lisa 3 (Kulud)" sheetId="3" r:id="rId3"/>
    <sheet name="lisa 4 (tulude,kulude jaotus)" sheetId="4" r:id="rId4"/>
    <sheet name="lisa5(investeeringud)" sheetId="5" r:id="rId5"/>
  </sheets>
  <definedNames>
    <definedName name="_xlfn.SUMIFS" hidden="1">#NAME?</definedName>
    <definedName name="Prinditiitlid" localSheetId="2">'lisa 3 (Kulud)'!$4:$4</definedName>
    <definedName name="Prinditiitlid" localSheetId="3">'lisa 4 (tulude,kulude jaotus)'!$4:$4</definedName>
    <definedName name="_xlnm.Print_Titles" localSheetId="3">'lisa 4 (tulude,kulude jaotus)'!$4:$4</definedName>
    <definedName name="_xlnm.Print_Titles" localSheetId="4">'lisa5(investeeringud)'!$3:$4</definedName>
  </definedNames>
  <calcPr fullCalcOnLoad="1"/>
</workbook>
</file>

<file path=xl/sharedStrings.xml><?xml version="1.0" encoding="utf-8"?>
<sst xmlns="http://schemas.openxmlformats.org/spreadsheetml/2006/main" count="606" uniqueCount="292">
  <si>
    <t>TULUD</t>
  </si>
  <si>
    <t>Maksud</t>
  </si>
  <si>
    <t>Kaupade ja teenuste müük</t>
  </si>
  <si>
    <t>Toetused</t>
  </si>
  <si>
    <t>Tulud varadelt</t>
  </si>
  <si>
    <t>Muud tulud</t>
  </si>
  <si>
    <t>TEGEVUSKULUD</t>
  </si>
  <si>
    <t>Üldised valitsussektori teenused</t>
  </si>
  <si>
    <t>Majandus</t>
  </si>
  <si>
    <t>Elamu- ja kommunaalmajandus</t>
  </si>
  <si>
    <t>Tervishoid</t>
  </si>
  <si>
    <t>Haridus</t>
  </si>
  <si>
    <t>Sotsiaalne kaitse</t>
  </si>
  <si>
    <t>TEGEVUSTULEM</t>
  </si>
  <si>
    <t>EELARVE KOGUMAHT</t>
  </si>
  <si>
    <t>finantseerimis-
eelarve</t>
  </si>
  <si>
    <t>majandamis-
eelarve</t>
  </si>
  <si>
    <t>kokku</t>
  </si>
  <si>
    <t xml:space="preserve">   Füüsilise isiku tulumaks</t>
  </si>
  <si>
    <t xml:space="preserve">   Parkimistasu</t>
  </si>
  <si>
    <t xml:space="preserve">   Laekumised majandustegevusest</t>
  </si>
  <si>
    <t xml:space="preserve">     Laekumised muude majanduskü-
     simustega tegelevate asutuste ma-
     jandustegevusest</t>
  </si>
  <si>
    <t xml:space="preserve">   Intressi- ja viivisetulud</t>
  </si>
  <si>
    <t xml:space="preserve">   Maa müük</t>
  </si>
  <si>
    <t xml:space="preserve">   Trahvid</t>
  </si>
  <si>
    <t xml:space="preserve">   sh: volikogu kantselei</t>
  </si>
  <si>
    <t xml:space="preserve">         linnakantselei</t>
  </si>
  <si>
    <t xml:space="preserve">         osakonnad</t>
  </si>
  <si>
    <t>K U L U D KOKKU</t>
  </si>
  <si>
    <t xml:space="preserve">   sh: linnamajanduse osakond</t>
  </si>
  <si>
    <t xml:space="preserve">         linnaplaneerimise ja maakorralduse osakond</t>
  </si>
  <si>
    <t xml:space="preserve">         linnavarade osakond</t>
  </si>
  <si>
    <t xml:space="preserve">        linnavarade osakond</t>
  </si>
  <si>
    <t>TULUD, KULUD</t>
  </si>
  <si>
    <t>KULUD KOKKU</t>
  </si>
  <si>
    <t xml:space="preserve">   sh: tegevuskulud</t>
  </si>
  <si>
    <t>VOLIKOGU KANTSELEI</t>
  </si>
  <si>
    <t>01111</t>
  </si>
  <si>
    <t>klassif</t>
  </si>
  <si>
    <t>Tulud</t>
  </si>
  <si>
    <t>Kulud</t>
  </si>
  <si>
    <t>Finantseerimiseelarve</t>
  </si>
  <si>
    <t>tegevuskulud</t>
  </si>
  <si>
    <t xml:space="preserve">         investeeringud</t>
  </si>
  <si>
    <t>investeeringud</t>
  </si>
  <si>
    <t>LINNAKANTSELEI</t>
  </si>
  <si>
    <t>2.1</t>
  </si>
  <si>
    <t>01112</t>
  </si>
  <si>
    <t>01600</t>
  </si>
  <si>
    <t>Liikmemaks ja ühistegevuskulud</t>
  </si>
  <si>
    <t>2.2</t>
  </si>
  <si>
    <t>09110</t>
  </si>
  <si>
    <t>09220</t>
  </si>
  <si>
    <t>Gümnaasiumid</t>
  </si>
  <si>
    <t>3.1</t>
  </si>
  <si>
    <t>Osakonna teenistused</t>
  </si>
  <si>
    <t>3.2</t>
  </si>
  <si>
    <t>KULTUURIOSAKOND</t>
  </si>
  <si>
    <t>HARIDUSOSAKOND</t>
  </si>
  <si>
    <t>Spordibaasid</t>
  </si>
  <si>
    <t>08102</t>
  </si>
  <si>
    <t>08105</t>
  </si>
  <si>
    <t>08106</t>
  </si>
  <si>
    <t>08109</t>
  </si>
  <si>
    <t>Noorsoo- ja spordiprojektid</t>
  </si>
  <si>
    <t>08201</t>
  </si>
  <si>
    <t>Raamatukogud</t>
  </si>
  <si>
    <t>07400</t>
  </si>
  <si>
    <t>Avalikud tervishoiuteenused</t>
  </si>
  <si>
    <t>08203</t>
  </si>
  <si>
    <t>Muuseumid</t>
  </si>
  <si>
    <t>08208</t>
  </si>
  <si>
    <t>Kultuuriüritused</t>
  </si>
  <si>
    <t>SOTSIAALABI OSAKOND</t>
  </si>
  <si>
    <t>Muu eakate sotsiaalne kaitse</t>
  </si>
  <si>
    <t>LINNAMAJANDUSE OSAKOND</t>
  </si>
  <si>
    <t>04510</t>
  </si>
  <si>
    <t>Liikluskorraldus</t>
  </si>
  <si>
    <t>Transpordikorraldus</t>
  </si>
  <si>
    <t>04511</t>
  </si>
  <si>
    <t>04512</t>
  </si>
  <si>
    <t>Linna teede ja tänavate korrashoid</t>
  </si>
  <si>
    <t>06400</t>
  </si>
  <si>
    <t>Tänavavalgustus</t>
  </si>
  <si>
    <t>LINNAVARADE OSAKOND</t>
  </si>
  <si>
    <t>01700</t>
  </si>
  <si>
    <t>Valitsussektori võla teenindamine</t>
  </si>
  <si>
    <t>04900</t>
  </si>
  <si>
    <t>Muu majandus (linnavara haldamine)</t>
  </si>
  <si>
    <t>ARHITEKTUURI JA EHITUSE 
OSAKOND</t>
  </si>
  <si>
    <t>04740</t>
  </si>
  <si>
    <t>LINNAPLANEERIMISE JA MAA-
KORRALDUSE OSAKOND</t>
  </si>
  <si>
    <t>04210</t>
  </si>
  <si>
    <t>Maakorraldus</t>
  </si>
  <si>
    <t>Üldmajanduslikud arendusprojektid
(territoriaalne planeerimine)</t>
  </si>
  <si>
    <t>ETTEVÕTLUSE OSAKOND</t>
  </si>
  <si>
    <t>RAHANDUSOSAKOND</t>
  </si>
  <si>
    <t>04730</t>
  </si>
  <si>
    <t>Turism</t>
  </si>
  <si>
    <t>2.3</t>
  </si>
  <si>
    <t>2.4</t>
  </si>
  <si>
    <t>2.5</t>
  </si>
  <si>
    <t>2.6</t>
  </si>
  <si>
    <t>3.4</t>
  </si>
  <si>
    <t>3.5</t>
  </si>
  <si>
    <t>3.6</t>
  </si>
  <si>
    <t>3.7</t>
  </si>
  <si>
    <t>3.8</t>
  </si>
  <si>
    <t>3.9</t>
  </si>
  <si>
    <t xml:space="preserve">      Üldvalitsemise tulud</t>
  </si>
  <si>
    <t xml:space="preserve">   Üür ja rent</t>
  </si>
  <si>
    <t xml:space="preserve">      Tulud kultuuri- ja kunstialasest
       tegevusest</t>
  </si>
  <si>
    <t xml:space="preserve">      Tulud spordi- ja puhkealasest
      tegevusest    </t>
  </si>
  <si>
    <t xml:space="preserve">      Tulud sotsiaalabialasest tegevusest</t>
  </si>
  <si>
    <t>Üür ja rent</t>
  </si>
  <si>
    <t>Laste huvialamajad ja -keskused</t>
  </si>
  <si>
    <t>Tulud sotsialabialasest tegevusest</t>
  </si>
  <si>
    <t>Üldvalitsemise tulud</t>
  </si>
  <si>
    <t>Tulud kultuuri- ja kunstialasest tegevusest</t>
  </si>
  <si>
    <t>Tulud spordi- ja puhkealasest tegevusest</t>
  </si>
  <si>
    <t>Linnavolikogu ja kantselei</t>
  </si>
  <si>
    <t>Lasteaiad</t>
  </si>
  <si>
    <t>1.1</t>
  </si>
  <si>
    <t>1.1.1.</t>
  </si>
  <si>
    <t>1.1.2</t>
  </si>
  <si>
    <t>1.2</t>
  </si>
  <si>
    <t>1.2.1</t>
  </si>
  <si>
    <t>1.3</t>
  </si>
  <si>
    <t>1.3.1</t>
  </si>
  <si>
    <t>1.3.2</t>
  </si>
  <si>
    <t>1.4</t>
  </si>
  <si>
    <t>1.4.1</t>
  </si>
  <si>
    <t>1.4.4</t>
  </si>
  <si>
    <t>1.5</t>
  </si>
  <si>
    <t>1.5.1</t>
  </si>
  <si>
    <t xml:space="preserve">   Toetused põhivara soetuseks </t>
  </si>
  <si>
    <t xml:space="preserve">   Mittesihtotstarbelised toetused</t>
  </si>
  <si>
    <t>2.7</t>
  </si>
  <si>
    <t>KASUTAJATE JA TEGEVUSALADE lõikes</t>
  </si>
  <si>
    <t>TULUBAAS KOKKU</t>
  </si>
  <si>
    <t>3.1.1</t>
  </si>
  <si>
    <t>3.1.1.1</t>
  </si>
  <si>
    <t>3.2.1</t>
  </si>
  <si>
    <t>3.2.1.1</t>
  </si>
  <si>
    <t>3.4.1</t>
  </si>
  <si>
    <t>3.4.1.1</t>
  </si>
  <si>
    <t>3.5.1</t>
  </si>
  <si>
    <t>3.5.1.1</t>
  </si>
  <si>
    <t>3.6.1</t>
  </si>
  <si>
    <t>3.7.1</t>
  </si>
  <si>
    <t>3.7.1.1</t>
  </si>
  <si>
    <t>Toetus tegevuskuludeks</t>
  </si>
  <si>
    <t>3.8.1</t>
  </si>
  <si>
    <t>3.8.1.1</t>
  </si>
  <si>
    <t>3.8.2</t>
  </si>
  <si>
    <t>3.8.2.1</t>
  </si>
  <si>
    <t>3.9.1</t>
  </si>
  <si>
    <t>3.9.1.1</t>
  </si>
  <si>
    <t>3.9.2</t>
  </si>
  <si>
    <t>3.9.2.1</t>
  </si>
  <si>
    <t>3.9.2.2</t>
  </si>
  <si>
    <t>3.10</t>
  </si>
  <si>
    <t>3.10.1</t>
  </si>
  <si>
    <t>3.10.1.1</t>
  </si>
  <si>
    <t>3.10.2</t>
  </si>
  <si>
    <t>3.10.2.1</t>
  </si>
  <si>
    <t>3.11</t>
  </si>
  <si>
    <t>3.11.1</t>
  </si>
  <si>
    <t>3.11.1.1</t>
  </si>
  <si>
    <t>3.12</t>
  </si>
  <si>
    <t>3.12.1</t>
  </si>
  <si>
    <t>3.12.1.1</t>
  </si>
  <si>
    <t>3.12.2</t>
  </si>
  <si>
    <t>3.12.2.1</t>
  </si>
  <si>
    <t>3.13</t>
  </si>
  <si>
    <t>3.13.1</t>
  </si>
  <si>
    <t>3.13.1.1</t>
  </si>
  <si>
    <t xml:space="preserve">TULUD </t>
  </si>
  <si>
    <t>3.3</t>
  </si>
  <si>
    <t>3.3.1</t>
  </si>
  <si>
    <t>3.3.1.1</t>
  </si>
  <si>
    <t xml:space="preserve">         laenudega kaasnevad kulud</t>
  </si>
  <si>
    <t>Muude riskirühmade hoolekande
asutused (Varjupaik ja teenuse ost)</t>
  </si>
  <si>
    <t xml:space="preserve">        investeeringud</t>
  </si>
  <si>
    <t>Hooldekodud (Tartu Hooldekodu ja teenuse ost)</t>
  </si>
  <si>
    <t>tuh kr</t>
  </si>
  <si>
    <t>jrk
nr</t>
  </si>
  <si>
    <t xml:space="preserve">   sh: tervishoiuosakond</t>
  </si>
  <si>
    <t>TERVISHOIUOSAKOND</t>
  </si>
  <si>
    <t>AVALIKE SUHETE OSAKOND</t>
  </si>
  <si>
    <t>3.10.3</t>
  </si>
  <si>
    <t>3.10.3.1</t>
  </si>
  <si>
    <t>3.12.2.2</t>
  </si>
  <si>
    <t>3.12.2.3</t>
  </si>
  <si>
    <t>3.12.2.4</t>
  </si>
  <si>
    <t>3.12.2.5</t>
  </si>
  <si>
    <t>Vaba aeg ja kultuur</t>
  </si>
  <si>
    <t>INVESTEERINGUD</t>
  </si>
  <si>
    <t>3.10.1.2</t>
  </si>
  <si>
    <t xml:space="preserve">      Tulud keskkonnaalasest tegevusest</t>
  </si>
  <si>
    <t>Laste muusika- ja kunstikoolid, muud huvikoolid</t>
  </si>
  <si>
    <t>Finantseerimisallikad</t>
  </si>
  <si>
    <t>Kokku</t>
  </si>
  <si>
    <t>linn</t>
  </si>
  <si>
    <t>Vabaaeg ja kultuur</t>
  </si>
  <si>
    <t>Investeeringud kasutajate, objektide ja finantseerimisallikate lõikes</t>
  </si>
  <si>
    <t xml:space="preserve">   Lasteaiad</t>
  </si>
  <si>
    <t xml:space="preserve">   Muuseumid</t>
  </si>
  <si>
    <t xml:space="preserve"> Linna teed, tänavad ja sillad</t>
  </si>
  <si>
    <t>Ülekatted</t>
  </si>
  <si>
    <t xml:space="preserve">Tartu ühistranspordi juhtimis-ja kontrollsüsteemi arendamine 2009-2011 </t>
  </si>
  <si>
    <t>LINNAPLANEERIMISE JA MAAKORRALDUSE OSAKOND</t>
  </si>
  <si>
    <t xml:space="preserve">Majandus </t>
  </si>
  <si>
    <r>
      <t xml:space="preserve">   Maakorraldus </t>
    </r>
    <r>
      <rPr>
        <sz val="8"/>
        <rFont val="Arial"/>
        <family val="2"/>
      </rPr>
      <t xml:space="preserve">(linna arenguks maa ost) </t>
    </r>
  </si>
  <si>
    <t>Vabaaeg, kultuur</t>
  </si>
  <si>
    <t>Mänguasjamuuseumi Teatrimaja (Lutsu 2)</t>
  </si>
  <si>
    <t xml:space="preserve">   Eakate sotsiaalhoolekande asutused</t>
  </si>
  <si>
    <t>Muud laste hoolekande asutused (Turvakodu ja laste päevakeskuse teenuse ost)</t>
  </si>
  <si>
    <t>3.6.1.2</t>
  </si>
  <si>
    <t>Toetus investeeringuteks</t>
  </si>
  <si>
    <t>3.7.1.2</t>
  </si>
  <si>
    <t xml:space="preserve">   Turism</t>
  </si>
  <si>
    <t>.</t>
  </si>
  <si>
    <t xml:space="preserve">LA Midrimaa (Vanemuise 28)  </t>
  </si>
  <si>
    <t>Tartu linna 2010. A</t>
  </si>
  <si>
    <t>Antoniuse Gildimaja hoone (Lutsu 3) renoveerimine</t>
  </si>
  <si>
    <t>projekti
toetus</t>
  </si>
  <si>
    <t>Lisa 4
jrk nr</t>
  </si>
  <si>
    <t xml:space="preserve">     2010. a objektid </t>
  </si>
  <si>
    <t>3.7.1.3</t>
  </si>
  <si>
    <t>3.7.1.4</t>
  </si>
  <si>
    <t>3.7.1.5</t>
  </si>
  <si>
    <t>3.8.1.2</t>
  </si>
  <si>
    <t>3.8.1.3</t>
  </si>
  <si>
    <t>Investeeringud valdkonniti</t>
  </si>
  <si>
    <t xml:space="preserve">   sh: kultuuriosakond</t>
  </si>
  <si>
    <t xml:space="preserve">   sh: haridusosakond</t>
  </si>
  <si>
    <t xml:space="preserve">    sh: sotsiaalabi osakond</t>
  </si>
  <si>
    <t>1.2.1.1</t>
  </si>
  <si>
    <t>1.2.1.2</t>
  </si>
  <si>
    <t>1.2.1.3</t>
  </si>
  <si>
    <t>1.2.1.4</t>
  </si>
  <si>
    <t>1.2.1.5</t>
  </si>
  <si>
    <t>1.2.2</t>
  </si>
  <si>
    <t>Tartu linna 2010. a II lisaeelarve</t>
  </si>
  <si>
    <t>T U L U D</t>
  </si>
  <si>
    <t xml:space="preserve">      sh   laenudega kaasnevad kulud</t>
  </si>
  <si>
    <t>II LISAEELARVE</t>
  </si>
  <si>
    <t xml:space="preserve">Tartu linna 2010. a II lisaeelarve </t>
  </si>
  <si>
    <t>Tartu linna 2010. a II lisaeelarve tulude ja kulude jaotus</t>
  </si>
  <si>
    <t>TEGEVUSKULUD- JA INVESTEERINGUD VALDKONDADE  lõikes</t>
  </si>
  <si>
    <r>
      <t xml:space="preserve">Tartu linna 2010. a II lisaeelarve investeeringud
valdkondade ja finantseerimisallikate lõikes </t>
    </r>
    <r>
      <rPr>
        <b/>
        <sz val="10"/>
        <color indexed="14"/>
        <rFont val="Arial"/>
        <family val="2"/>
      </rPr>
      <t xml:space="preserve"> </t>
    </r>
  </si>
  <si>
    <t>LA Klaabu (Kummeli 5)</t>
  </si>
  <si>
    <t>3.6.1.1</t>
  </si>
  <si>
    <t>3.10.4</t>
  </si>
  <si>
    <t>3.10.4.1</t>
  </si>
  <si>
    <t>Elamumajanduse arendamine</t>
  </si>
  <si>
    <t>Linnale kuuluvate elamute remont</t>
  </si>
  <si>
    <t>3.10.4.2</t>
  </si>
  <si>
    <t>Descartes'i Lütseumi (Anne 65) B-korpuse katusekatte vahetus</t>
  </si>
  <si>
    <t>3.10.4.3</t>
  </si>
  <si>
    <t>Muu haridus</t>
  </si>
  <si>
    <t>Haridusobjektide avariide likvideerimine, jooksevremonttööd</t>
  </si>
  <si>
    <t>3.10.5</t>
  </si>
  <si>
    <t xml:space="preserve">Sotsiaalne kaitse </t>
  </si>
  <si>
    <t>Riskirühmade sotsiaalhoolekande asutused</t>
  </si>
  <si>
    <t>LA Sass (Aleksandri 10) 3 rühma sisustamine</t>
  </si>
  <si>
    <t>3.10.3.2</t>
  </si>
  <si>
    <t>gümnaasiumid</t>
  </si>
  <si>
    <t>09800</t>
  </si>
  <si>
    <t>Puuetega isikute hoolekandeasutused</t>
  </si>
  <si>
    <t>Toimetulekutoetus</t>
  </si>
  <si>
    <t xml:space="preserve">  sh mittesihtotstarbelised toetused</t>
  </si>
  <si>
    <t>3.12.2.6</t>
  </si>
  <si>
    <t>Muude sotsiaalsete riskirühmade kaitse</t>
  </si>
  <si>
    <t>3.6.1.3</t>
  </si>
  <si>
    <t>09212</t>
  </si>
  <si>
    <t>Eralasteaedade toetus</t>
  </si>
  <si>
    <t>06100</t>
  </si>
  <si>
    <t>3.10.5.1</t>
  </si>
  <si>
    <t>3.7.1.6</t>
  </si>
  <si>
    <t xml:space="preserve">Põhikoolid </t>
  </si>
  <si>
    <t>sh mittesihtotstarbeline toetus</t>
  </si>
  <si>
    <t>3.6.1.4</t>
  </si>
  <si>
    <t>09221</t>
  </si>
  <si>
    <t>Täiskasvanute gümnaasium</t>
  </si>
  <si>
    <t>3.6.1.5</t>
  </si>
  <si>
    <t>09500</t>
  </si>
  <si>
    <t>Maarja Kool</t>
  </si>
  <si>
    <t>Hooldekodu (Liiva 32) tehnilise inventari soetamine ja paigaldamine</t>
  </si>
  <si>
    <t>Laulupeomuuseumi (Jaama 14)</t>
  </si>
  <si>
    <t>Sotsiaalmaja (Lubja 7) rekonstrueerimine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</si>
</sst>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0.0%"/>
  </numFmts>
  <fonts count="1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b/>
      <sz val="10"/>
      <color indexed="1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0"/>
    </font>
    <font>
      <b/>
      <i/>
      <sz val="9"/>
      <name val="Arial"/>
      <family val="2"/>
    </font>
    <font>
      <b/>
      <i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left"/>
    </xf>
    <xf numFmtId="16" fontId="7" fillId="0" borderId="2" xfId="0" applyNumberFormat="1" applyFont="1" applyBorder="1" applyAlignment="1" quotePrefix="1">
      <alignment/>
    </xf>
    <xf numFmtId="0" fontId="8" fillId="0" borderId="2" xfId="0" applyFont="1" applyBorder="1" applyAlignment="1" quotePrefix="1">
      <alignment/>
    </xf>
    <xf numFmtId="0" fontId="7" fillId="0" borderId="2" xfId="0" applyFont="1" applyBorder="1" applyAlignment="1" quotePrefix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4" xfId="0" applyFont="1" applyBorder="1" applyAlignment="1">
      <alignment horizontal="left"/>
    </xf>
    <xf numFmtId="16" fontId="8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6" fontId="7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 quotePrefix="1">
      <alignment horizontal="right"/>
    </xf>
    <xf numFmtId="14" fontId="11" fillId="0" borderId="2" xfId="0" applyNumberFormat="1" applyFont="1" applyBorder="1" applyAlignment="1" quotePrefix="1">
      <alignment horizontal="left"/>
    </xf>
    <xf numFmtId="0" fontId="11" fillId="0" borderId="2" xfId="0" applyFont="1" applyBorder="1" applyAlignment="1" quotePrefix="1">
      <alignment horizontal="righ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5" fillId="0" borderId="2" xfId="0" applyFont="1" applyBorder="1" applyAlignment="1">
      <alignment wrapText="1"/>
    </xf>
    <xf numFmtId="17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14" fillId="0" borderId="2" xfId="0" applyFont="1" applyFill="1" applyBorder="1" applyAlignment="1">
      <alignment/>
    </xf>
    <xf numFmtId="174" fontId="14" fillId="0" borderId="5" xfId="0" applyNumberFormat="1" applyFont="1" applyFill="1" applyBorder="1" applyAlignment="1">
      <alignment/>
    </xf>
    <xf numFmtId="174" fontId="1" fillId="0" borderId="6" xfId="0" applyNumberFormat="1" applyFont="1" applyFill="1" applyBorder="1" applyAlignment="1">
      <alignment/>
    </xf>
    <xf numFmtId="174" fontId="14" fillId="0" borderId="6" xfId="0" applyNumberFormat="1" applyFont="1" applyFill="1" applyBorder="1" applyAlignment="1">
      <alignment/>
    </xf>
    <xf numFmtId="174" fontId="14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49" fontId="13" fillId="0" borderId="7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3" fillId="0" borderId="2" xfId="0" applyNumberFormat="1" applyFont="1" applyFill="1" applyBorder="1" applyAlignment="1">
      <alignment/>
    </xf>
    <xf numFmtId="49" fontId="13" fillId="0" borderId="2" xfId="0" applyNumberFormat="1" applyFont="1" applyFill="1" applyBorder="1" applyAlignment="1">
      <alignment/>
    </xf>
    <xf numFmtId="0" fontId="14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/>
    </xf>
    <xf numFmtId="49" fontId="15" fillId="0" borderId="2" xfId="0" applyNumberFormat="1" applyFont="1" applyFill="1" applyBorder="1" applyAlignment="1">
      <alignment/>
    </xf>
    <xf numFmtId="0" fontId="13" fillId="0" borderId="2" xfId="0" applyFont="1" applyFill="1" applyBorder="1" applyAlignment="1">
      <alignment/>
    </xf>
    <xf numFmtId="49" fontId="14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Border="1" applyAlignment="1">
      <alignment/>
    </xf>
    <xf numFmtId="0" fontId="13" fillId="0" borderId="8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3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174" fontId="0" fillId="0" borderId="0" xfId="0" applyNumberFormat="1" applyFill="1" applyAlignment="1">
      <alignment/>
    </xf>
    <xf numFmtId="49" fontId="13" fillId="0" borderId="7" xfId="0" applyNumberFormat="1" applyFont="1" applyFill="1" applyBorder="1" applyAlignment="1" quotePrefix="1">
      <alignment/>
    </xf>
    <xf numFmtId="0" fontId="1" fillId="0" borderId="2" xfId="0" applyFont="1" applyFill="1" applyBorder="1" applyAlignment="1">
      <alignment wrapText="1"/>
    </xf>
    <xf numFmtId="174" fontId="14" fillId="0" borderId="2" xfId="0" applyNumberFormat="1" applyFont="1" applyFill="1" applyBorder="1" applyAlignment="1">
      <alignment horizontal="center" wrapText="1"/>
    </xf>
    <xf numFmtId="174" fontId="14" fillId="0" borderId="2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174" fontId="8" fillId="0" borderId="2" xfId="0" applyNumberFormat="1" applyFont="1" applyFill="1" applyBorder="1" applyAlignment="1">
      <alignment/>
    </xf>
    <xf numFmtId="174" fontId="0" fillId="0" borderId="0" xfId="0" applyNumberFormat="1" applyAlignment="1">
      <alignment horizontal="right"/>
    </xf>
    <xf numFmtId="174" fontId="6" fillId="0" borderId="1" xfId="0" applyNumberFormat="1" applyFont="1" applyBorder="1" applyAlignment="1">
      <alignment horizontal="center" wrapText="1"/>
    </xf>
    <xf numFmtId="174" fontId="6" fillId="0" borderId="1" xfId="0" applyNumberFormat="1" applyFont="1" applyBorder="1" applyAlignment="1">
      <alignment horizontal="center"/>
    </xf>
    <xf numFmtId="174" fontId="8" fillId="0" borderId="3" xfId="0" applyNumberFormat="1" applyFont="1" applyBorder="1" applyAlignment="1">
      <alignment/>
    </xf>
    <xf numFmtId="174" fontId="8" fillId="0" borderId="4" xfId="0" applyNumberFormat="1" applyFont="1" applyBorder="1" applyAlignment="1">
      <alignment/>
    </xf>
    <xf numFmtId="174" fontId="8" fillId="0" borderId="2" xfId="0" applyNumberFormat="1" applyFont="1" applyBorder="1" applyAlignment="1">
      <alignment/>
    </xf>
    <xf numFmtId="174" fontId="7" fillId="0" borderId="2" xfId="0" applyNumberFormat="1" applyFont="1" applyBorder="1" applyAlignment="1">
      <alignment/>
    </xf>
    <xf numFmtId="174" fontId="11" fillId="0" borderId="2" xfId="0" applyNumberFormat="1" applyFont="1" applyBorder="1" applyAlignment="1">
      <alignment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4" fontId="1" fillId="0" borderId="2" xfId="0" applyNumberFormat="1" applyFont="1" applyFill="1" applyBorder="1" applyAlignment="1">
      <alignment/>
    </xf>
    <xf numFmtId="174" fontId="14" fillId="0" borderId="2" xfId="0" applyNumberFormat="1" applyFont="1" applyFill="1" applyBorder="1" applyAlignment="1">
      <alignment/>
    </xf>
    <xf numFmtId="174" fontId="14" fillId="0" borderId="2" xfId="0" applyNumberFormat="1" applyFont="1" applyFill="1" applyBorder="1" applyAlignment="1">
      <alignment/>
    </xf>
    <xf numFmtId="174" fontId="13" fillId="0" borderId="2" xfId="0" applyNumberFormat="1" applyFont="1" applyFill="1" applyBorder="1" applyAlignment="1">
      <alignment/>
    </xf>
    <xf numFmtId="174" fontId="13" fillId="0" borderId="2" xfId="0" applyNumberFormat="1" applyFont="1" applyFill="1" applyBorder="1" applyAlignment="1">
      <alignment/>
    </xf>
    <xf numFmtId="174" fontId="13" fillId="0" borderId="2" xfId="0" applyNumberFormat="1" applyFont="1" applyFill="1" applyBorder="1" applyAlignment="1">
      <alignment/>
    </xf>
    <xf numFmtId="174" fontId="13" fillId="0" borderId="2" xfId="0" applyNumberFormat="1" applyFont="1" applyFill="1" applyBorder="1" applyAlignment="1">
      <alignment wrapText="1"/>
    </xf>
    <xf numFmtId="174" fontId="7" fillId="0" borderId="2" xfId="0" applyNumberFormat="1" applyFont="1" applyFill="1" applyBorder="1" applyAlignment="1">
      <alignment/>
    </xf>
    <xf numFmtId="174" fontId="15" fillId="0" borderId="2" xfId="0" applyNumberFormat="1" applyFont="1" applyFill="1" applyBorder="1" applyAlignment="1">
      <alignment/>
    </xf>
    <xf numFmtId="174" fontId="16" fillId="0" borderId="2" xfId="0" applyNumberFormat="1" applyFont="1" applyFill="1" applyBorder="1" applyAlignment="1">
      <alignment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2" xfId="0" applyNumberFormat="1" applyFont="1" applyBorder="1" applyAlignment="1">
      <alignment/>
    </xf>
    <xf numFmtId="174" fontId="0" fillId="0" borderId="2" xfId="0" applyNumberFormat="1" applyFont="1" applyBorder="1" applyAlignment="1">
      <alignment/>
    </xf>
    <xf numFmtId="174" fontId="2" fillId="0" borderId="2" xfId="0" applyNumberFormat="1" applyFont="1" applyBorder="1" applyAlignment="1">
      <alignment/>
    </xf>
    <xf numFmtId="174" fontId="1" fillId="0" borderId="3" xfId="0" applyNumberFormat="1" applyFont="1" applyBorder="1" applyAlignment="1">
      <alignment horizontal="right" wrapText="1"/>
    </xf>
    <xf numFmtId="174" fontId="1" fillId="0" borderId="3" xfId="0" applyNumberFormat="1" applyFont="1" applyBorder="1" applyAlignment="1">
      <alignment horizontal="right"/>
    </xf>
    <xf numFmtId="49" fontId="15" fillId="0" borderId="2" xfId="0" applyNumberFormat="1" applyFont="1" applyFill="1" applyBorder="1" applyAlignment="1">
      <alignment/>
    </xf>
    <xf numFmtId="174" fontId="15" fillId="0" borderId="2" xfId="0" applyNumberFormat="1" applyFont="1" applyFill="1" applyBorder="1" applyAlignment="1">
      <alignment/>
    </xf>
    <xf numFmtId="174" fontId="17" fillId="0" borderId="2" xfId="0" applyNumberFormat="1" applyFont="1" applyFill="1" applyBorder="1" applyAlignment="1">
      <alignment/>
    </xf>
    <xf numFmtId="0" fontId="15" fillId="0" borderId="2" xfId="0" applyFont="1" applyFill="1" applyBorder="1" applyAlignment="1">
      <alignment/>
    </xf>
    <xf numFmtId="174" fontId="18" fillId="0" borderId="2" xfId="0" applyNumberFormat="1" applyFont="1" applyFill="1" applyBorder="1" applyAlignment="1">
      <alignment/>
    </xf>
    <xf numFmtId="0" fontId="15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14" fontId="7" fillId="0" borderId="2" xfId="0" applyNumberFormat="1" applyFont="1" applyBorder="1" applyAlignment="1" quotePrefix="1">
      <alignment horizontal="left"/>
    </xf>
    <xf numFmtId="0" fontId="11" fillId="0" borderId="2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174" fontId="0" fillId="0" borderId="2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174" fontId="13" fillId="0" borderId="2" xfId="0" applyNumberFormat="1" applyFont="1" applyFill="1" applyBorder="1" applyAlignment="1">
      <alignment horizontal="right"/>
    </xf>
    <xf numFmtId="174" fontId="13" fillId="0" borderId="2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74" fontId="14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4" fontId="14" fillId="0" borderId="7" xfId="0" applyNumberFormat="1" applyFont="1" applyFill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4" fontId="14" fillId="0" borderId="8" xfId="0" applyNumberFormat="1" applyFont="1" applyFill="1" applyBorder="1" applyAlignment="1">
      <alignment horizontal="center"/>
    </xf>
    <xf numFmtId="174" fontId="14" fillId="0" borderId="4" xfId="0" applyNumberFormat="1" applyFont="1" applyFill="1" applyBorder="1" applyAlignment="1">
      <alignment horizontal="center"/>
    </xf>
    <xf numFmtId="174" fontId="14" fillId="0" borderId="2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B5" sqref="B5"/>
    </sheetView>
  </sheetViews>
  <sheetFormatPr defaultColWidth="9.140625" defaultRowHeight="12.75"/>
  <cols>
    <col min="1" max="1" width="40.57421875" style="0" customWidth="1"/>
    <col min="2" max="2" width="18.57421875" style="11" customWidth="1"/>
    <col min="4" max="4" width="12.7109375" style="0" bestFit="1" customWidth="1"/>
  </cols>
  <sheetData>
    <row r="1" spans="1:2" ht="15.75">
      <c r="A1" s="126" t="s">
        <v>224</v>
      </c>
      <c r="B1" s="126"/>
    </row>
    <row r="2" spans="1:2" ht="15.75">
      <c r="A2" s="126" t="s">
        <v>247</v>
      </c>
      <c r="B2" s="126"/>
    </row>
    <row r="3" ht="12.75">
      <c r="B3" s="43" t="s">
        <v>185</v>
      </c>
    </row>
    <row r="4" spans="1:2" ht="14.25">
      <c r="A4" s="13" t="s">
        <v>0</v>
      </c>
      <c r="B4" s="106">
        <f>SUM(B5:B9)</f>
        <v>-9418.199999999999</v>
      </c>
    </row>
    <row r="5" spans="1:2" ht="15">
      <c r="A5" s="14" t="s">
        <v>1</v>
      </c>
      <c r="B5" s="107">
        <f>SUM('lisa 2 (Tulud)'!E6)</f>
        <v>-7300</v>
      </c>
    </row>
    <row r="6" spans="1:2" ht="15">
      <c r="A6" s="14" t="s">
        <v>2</v>
      </c>
      <c r="B6" s="107">
        <f>SUM('lisa 2 (Tulud)'!E9)</f>
        <v>1683</v>
      </c>
    </row>
    <row r="7" spans="1:2" ht="15">
      <c r="A7" s="14" t="s">
        <v>3</v>
      </c>
      <c r="B7" s="107">
        <f>SUM('lisa 2 (Tulud)'!E18)</f>
        <v>7388.800000000001</v>
      </c>
    </row>
    <row r="8" spans="1:2" ht="15">
      <c r="A8" s="14" t="s">
        <v>4</v>
      </c>
      <c r="B8" s="107">
        <f>SUM('lisa 2 (Tulud)'!E21)</f>
        <v>-10190</v>
      </c>
    </row>
    <row r="9" spans="1:2" ht="15">
      <c r="A9" s="14" t="s">
        <v>5</v>
      </c>
      <c r="B9" s="107">
        <f>SUM('lisa 2 (Tulud)'!E24)</f>
        <v>-1000</v>
      </c>
    </row>
    <row r="10" spans="1:2" ht="15">
      <c r="A10" s="14"/>
      <c r="B10" s="107"/>
    </row>
    <row r="11" spans="1:2" ht="14.25">
      <c r="A11" s="13" t="s">
        <v>6</v>
      </c>
      <c r="B11" s="106">
        <f>SUM(B12,B14:B19)</f>
        <v>5349.299999999999</v>
      </c>
    </row>
    <row r="12" spans="1:2" ht="15">
      <c r="A12" s="14" t="s">
        <v>7</v>
      </c>
      <c r="B12" s="107">
        <f>'lisa 3 (Kulud)'!E6</f>
        <v>-3193</v>
      </c>
    </row>
    <row r="13" spans="1:2" ht="15">
      <c r="A13" s="14" t="s">
        <v>246</v>
      </c>
      <c r="B13" s="107">
        <f>'lisa 3 (Kulud)'!E10</f>
        <v>-2887</v>
      </c>
    </row>
    <row r="14" spans="1:2" ht="15">
      <c r="A14" s="14" t="s">
        <v>8</v>
      </c>
      <c r="B14" s="107">
        <f>'lisa 4 (tulude,kulude jaotus)'!F241+'lisa 4 (tulude,kulude jaotus)'!F221+'lisa 4 (tulude,kulude jaotus)'!F185</f>
        <v>-550</v>
      </c>
    </row>
    <row r="15" spans="1:2" ht="15">
      <c r="A15" s="14" t="s">
        <v>9</v>
      </c>
      <c r="B15" s="107">
        <f>'lisa 4 (tulude,kulude jaotus)'!F201</f>
        <v>1500</v>
      </c>
    </row>
    <row r="16" spans="1:2" ht="15">
      <c r="A16" s="14" t="s">
        <v>10</v>
      </c>
      <c r="B16" s="107">
        <f>'lisa 4 (tulude,kulude jaotus)'!F377</f>
        <v>41</v>
      </c>
    </row>
    <row r="17" spans="1:2" ht="15">
      <c r="A17" s="14" t="s">
        <v>196</v>
      </c>
      <c r="B17" s="107">
        <f>'lisa 4 (tulude,kulude jaotus)'!F257+'lisa 4 (tulude,kulude jaotus)'!F120</f>
        <v>404</v>
      </c>
    </row>
    <row r="18" spans="1:2" ht="15">
      <c r="A18" s="14" t="s">
        <v>11</v>
      </c>
      <c r="B18" s="107">
        <f>'lisa 4 (tulude,kulude jaotus)'!F74</f>
        <v>3762.7</v>
      </c>
    </row>
    <row r="19" spans="1:2" ht="15">
      <c r="A19" s="14" t="s">
        <v>12</v>
      </c>
      <c r="B19" s="107">
        <f>'lisa 4 (tulude,kulude jaotus)'!F327+'lisa 4 (tulude,kulude jaotus)'!F341+'lisa 4 (tulude,kulude jaotus)'!F348+'lisa 4 (tulude,kulude jaotus)'!F356+'lisa 4 (tulude,kulude jaotus)'!F364+'lisa 4 (tulude,kulude jaotus)'!F371</f>
        <v>3384.6</v>
      </c>
    </row>
    <row r="20" spans="1:2" ht="15">
      <c r="A20" s="14"/>
      <c r="B20" s="107"/>
    </row>
    <row r="21" spans="1:4" ht="14.25">
      <c r="A21" s="13" t="s">
        <v>197</v>
      </c>
      <c r="B21" s="106">
        <f>SUM(B22:B26)</f>
        <v>-14767.5</v>
      </c>
      <c r="D21" s="11"/>
    </row>
    <row r="22" spans="1:2" ht="15">
      <c r="A22" s="14" t="s">
        <v>8</v>
      </c>
      <c r="B22" s="107">
        <f>'lisa5(investeeringud)'!E6</f>
        <v>-14965</v>
      </c>
    </row>
    <row r="23" spans="1:2" ht="15">
      <c r="A23" s="14" t="s">
        <v>9</v>
      </c>
      <c r="B23" s="107">
        <f>'lisa5(investeeringud)'!E7</f>
        <v>285</v>
      </c>
    </row>
    <row r="24" spans="1:2" ht="15">
      <c r="A24" s="14" t="s">
        <v>196</v>
      </c>
      <c r="B24" s="107">
        <f>'lisa5(investeeringud)'!E8</f>
        <v>-83</v>
      </c>
    </row>
    <row r="25" spans="1:2" ht="15">
      <c r="A25" s="14" t="s">
        <v>11</v>
      </c>
      <c r="B25" s="107">
        <f>'lisa5(investeeringud)'!E9</f>
        <v>-39.499999999999886</v>
      </c>
    </row>
    <row r="26" spans="1:2" ht="15">
      <c r="A26" s="14" t="s">
        <v>12</v>
      </c>
      <c r="B26" s="107">
        <f>'lisa5(investeeringud)'!E10</f>
        <v>35</v>
      </c>
    </row>
    <row r="27" spans="1:2" ht="15">
      <c r="A27" s="14"/>
      <c r="B27" s="107"/>
    </row>
    <row r="28" spans="1:2" ht="14.25">
      <c r="A28" s="13" t="s">
        <v>13</v>
      </c>
      <c r="B28" s="106">
        <f>B4-B11-B21</f>
        <v>0</v>
      </c>
    </row>
    <row r="29" spans="1:4" ht="15">
      <c r="A29" s="14"/>
      <c r="B29" s="107"/>
      <c r="D29" s="41"/>
    </row>
    <row r="30" spans="1:2" ht="14.25">
      <c r="A30" s="13" t="s">
        <v>14</v>
      </c>
      <c r="B30" s="106">
        <f>B4</f>
        <v>-9418.199999999999</v>
      </c>
    </row>
    <row r="31" ht="12.75">
      <c r="B31" s="42"/>
    </row>
  </sheetData>
  <mergeCells count="2">
    <mergeCell ref="A1:B1"/>
    <mergeCell ref="A2:B2"/>
  </mergeCells>
  <printOptions/>
  <pageMargins left="1.49" right="0.75" top="1" bottom="1" header="0.5" footer="0.5"/>
  <pageSetup horizontalDpi="300" verticalDpi="300" orientation="portrait" paperSize="9" r:id="rId1"/>
  <headerFooter alignWithMargins="0">
    <oddHeader>&amp;RLisa 1
Tartu Linnavolikogu
 11.11.2010. a määruse
nr ....juurde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Zeros="0" workbookViewId="0" topLeftCell="B1">
      <selection activeCell="C23" sqref="C22:C23"/>
    </sheetView>
  </sheetViews>
  <sheetFormatPr defaultColWidth="9.140625" defaultRowHeight="12.75"/>
  <cols>
    <col min="1" max="1" width="8.8515625" style="0" bestFit="1" customWidth="1"/>
    <col min="2" max="2" width="36.8515625" style="0" customWidth="1"/>
    <col min="3" max="3" width="12.7109375" style="11" bestFit="1" customWidth="1"/>
    <col min="4" max="4" width="11.8515625" style="11" customWidth="1"/>
    <col min="5" max="5" width="12.57421875" style="11" customWidth="1"/>
    <col min="6" max="6" width="16.140625" style="12" customWidth="1"/>
    <col min="7" max="7" width="9.140625" style="12" customWidth="1"/>
  </cols>
  <sheetData>
    <row r="1" spans="2:5" ht="15.75">
      <c r="B1" s="126" t="s">
        <v>244</v>
      </c>
      <c r="C1" s="126"/>
      <c r="D1" s="126"/>
      <c r="E1" s="126"/>
    </row>
    <row r="2" spans="2:5" ht="15.75">
      <c r="B2" s="126" t="s">
        <v>245</v>
      </c>
      <c r="C2" s="126"/>
      <c r="D2" s="126"/>
      <c r="E2" s="126"/>
    </row>
    <row r="3" ht="12.75">
      <c r="E3" s="43" t="s">
        <v>185</v>
      </c>
    </row>
    <row r="4" spans="1:5" ht="25.5" customHeight="1">
      <c r="A4" s="1"/>
      <c r="B4" s="1"/>
      <c r="C4" s="9" t="s">
        <v>15</v>
      </c>
      <c r="D4" s="9" t="s">
        <v>16</v>
      </c>
      <c r="E4" s="10" t="s">
        <v>17</v>
      </c>
    </row>
    <row r="5" spans="1:5" ht="14.25">
      <c r="A5" s="15">
        <v>1</v>
      </c>
      <c r="B5" s="21" t="s">
        <v>177</v>
      </c>
      <c r="C5" s="104">
        <f>SUM(C6,C9,C18,C21,C24)</f>
        <v>-4924.199999999999</v>
      </c>
      <c r="D5" s="104">
        <f>SUM(D6,D9,D18,D21,D24)</f>
        <v>-4494</v>
      </c>
      <c r="E5" s="105">
        <f>SUM(C5:D5)</f>
        <v>-9418.199999999999</v>
      </c>
    </row>
    <row r="6" spans="1:5" ht="14.25">
      <c r="A6" s="16" t="s">
        <v>122</v>
      </c>
      <c r="B6" s="13" t="s">
        <v>1</v>
      </c>
      <c r="C6" s="106">
        <f>SUM(C7:C8)</f>
        <v>-7300</v>
      </c>
      <c r="D6" s="106">
        <f>SUM(D7:D8)</f>
        <v>0</v>
      </c>
      <c r="E6" s="106">
        <f>SUM(C6:D6)</f>
        <v>-7300</v>
      </c>
    </row>
    <row r="7" spans="1:5" ht="15">
      <c r="A7" s="17" t="s">
        <v>123</v>
      </c>
      <c r="B7" s="14" t="s">
        <v>18</v>
      </c>
      <c r="C7" s="107">
        <f>-5800</f>
        <v>-5800</v>
      </c>
      <c r="D7" s="107"/>
      <c r="E7" s="107">
        <f aca="true" t="shared" si="0" ref="E7:E25">SUM(C7:D7)</f>
        <v>-5800</v>
      </c>
    </row>
    <row r="8" spans="1:5" ht="15">
      <c r="A8" s="17" t="s">
        <v>124</v>
      </c>
      <c r="B8" s="14" t="s">
        <v>19</v>
      </c>
      <c r="C8" s="107">
        <v>-1500</v>
      </c>
      <c r="D8" s="107"/>
      <c r="E8" s="107">
        <f t="shared" si="0"/>
        <v>-1500</v>
      </c>
    </row>
    <row r="9" spans="1:5" ht="14.25">
      <c r="A9" s="18" t="s">
        <v>125</v>
      </c>
      <c r="B9" s="13" t="s">
        <v>2</v>
      </c>
      <c r="C9" s="106">
        <f>SUM(C10:C10,C17:C17)</f>
        <v>977</v>
      </c>
      <c r="D9" s="106">
        <f>SUM(D10:D10,D17:D17)</f>
        <v>706</v>
      </c>
      <c r="E9" s="106">
        <f t="shared" si="0"/>
        <v>1683</v>
      </c>
    </row>
    <row r="10" spans="1:5" ht="15">
      <c r="A10" s="17" t="s">
        <v>126</v>
      </c>
      <c r="B10" s="14" t="s">
        <v>20</v>
      </c>
      <c r="C10" s="107">
        <f>SUM(C11:C15)</f>
        <v>-123</v>
      </c>
      <c r="D10" s="107">
        <f>SUM(D11:D15)</f>
        <v>671</v>
      </c>
      <c r="E10" s="107">
        <f t="shared" si="0"/>
        <v>548</v>
      </c>
    </row>
    <row r="11" spans="1:5" ht="30">
      <c r="A11" s="17" t="s">
        <v>238</v>
      </c>
      <c r="B11" s="22" t="s">
        <v>111</v>
      </c>
      <c r="C11" s="108"/>
      <c r="D11" s="108">
        <f>'lisa 4 (tulude,kulude jaotus)'!E131+'lisa 4 (tulude,kulude jaotus)'!E154</f>
        <v>319</v>
      </c>
      <c r="E11" s="108">
        <f t="shared" si="0"/>
        <v>319</v>
      </c>
    </row>
    <row r="12" spans="1:5" ht="27" customHeight="1">
      <c r="A12" s="17" t="s">
        <v>239</v>
      </c>
      <c r="B12" s="22" t="s">
        <v>112</v>
      </c>
      <c r="C12" s="108">
        <f>'lisa 4 (tulude,kulude jaotus)'!D139</f>
        <v>0</v>
      </c>
      <c r="D12" s="108">
        <f>'lisa 4 (tulude,kulude jaotus)'!E139</f>
        <v>85</v>
      </c>
      <c r="E12" s="108">
        <f>SUM(C12:D12)</f>
        <v>85</v>
      </c>
    </row>
    <row r="13" spans="1:5" ht="27" customHeight="1">
      <c r="A13" s="17" t="s">
        <v>240</v>
      </c>
      <c r="B13" s="22" t="s">
        <v>199</v>
      </c>
      <c r="C13" s="108">
        <v>-123</v>
      </c>
      <c r="D13" s="108"/>
      <c r="E13" s="108">
        <f>SUM(C13:D13)</f>
        <v>-123</v>
      </c>
    </row>
    <row r="14" spans="1:5" ht="15">
      <c r="A14" s="17" t="s">
        <v>241</v>
      </c>
      <c r="B14" s="22" t="s">
        <v>113</v>
      </c>
      <c r="C14" s="108">
        <f>'lisa 4 (tulude,kulude jaotus)'!D331+'lisa 4 (tulude,kulude jaotus)'!D345+'lisa 4 (tulude,kulude jaotus)'!D353</f>
        <v>0</v>
      </c>
      <c r="D14" s="108">
        <f>'lisa 4 (tulude,kulude jaotus)'!E331+'lisa 4 (tulude,kulude jaotus)'!E345+'lisa 4 (tulude,kulude jaotus)'!E353</f>
        <v>226</v>
      </c>
      <c r="E14" s="108">
        <f t="shared" si="0"/>
        <v>226</v>
      </c>
    </row>
    <row r="15" spans="1:5" ht="15">
      <c r="A15" s="17" t="s">
        <v>242</v>
      </c>
      <c r="B15" s="22" t="s">
        <v>109</v>
      </c>
      <c r="C15" s="108">
        <f>'lisa 4 (tulude,kulude jaotus)'!D380</f>
        <v>0</v>
      </c>
      <c r="D15" s="108">
        <f>'lisa 4 (tulude,kulude jaotus)'!E380</f>
        <v>41</v>
      </c>
      <c r="E15" s="108">
        <f t="shared" si="0"/>
        <v>41</v>
      </c>
    </row>
    <row r="16" spans="1:5" ht="38.25" customHeight="1" hidden="1">
      <c r="A16" s="19"/>
      <c r="B16" s="22" t="s">
        <v>21</v>
      </c>
      <c r="C16" s="108"/>
      <c r="D16" s="108"/>
      <c r="E16" s="108">
        <f t="shared" si="0"/>
        <v>0</v>
      </c>
    </row>
    <row r="17" spans="1:5" ht="15">
      <c r="A17" s="17" t="s">
        <v>243</v>
      </c>
      <c r="B17" s="14" t="s">
        <v>110</v>
      </c>
      <c r="C17" s="107">
        <v>1100</v>
      </c>
      <c r="D17" s="107">
        <f>+'lisa 4 (tulude,kulude jaotus)'!E140</f>
        <v>35</v>
      </c>
      <c r="E17" s="107">
        <f t="shared" si="0"/>
        <v>1135</v>
      </c>
    </row>
    <row r="18" spans="1:5" ht="14.25">
      <c r="A18" s="18" t="s">
        <v>127</v>
      </c>
      <c r="B18" s="13" t="s">
        <v>3</v>
      </c>
      <c r="C18" s="106">
        <f>SUM(C19:C20)</f>
        <v>12588.800000000001</v>
      </c>
      <c r="D18" s="106">
        <f>SUM(D19:D20)</f>
        <v>-5200</v>
      </c>
      <c r="E18" s="106">
        <f t="shared" si="0"/>
        <v>7388.800000000001</v>
      </c>
    </row>
    <row r="19" spans="1:5" ht="15">
      <c r="A19" s="17" t="s">
        <v>128</v>
      </c>
      <c r="B19" s="23" t="s">
        <v>135</v>
      </c>
      <c r="C19" s="107">
        <v>-200</v>
      </c>
      <c r="D19" s="107">
        <f>'lisa 4 (tulude,kulude jaotus)'!E270+'lisa 4 (tulude,kulude jaotus)'!E190</f>
        <v>-5200</v>
      </c>
      <c r="E19" s="107">
        <f t="shared" si="0"/>
        <v>-5400</v>
      </c>
    </row>
    <row r="20" spans="1:5" ht="15">
      <c r="A20" s="17" t="s">
        <v>129</v>
      </c>
      <c r="B20" s="23" t="s">
        <v>136</v>
      </c>
      <c r="C20" s="107">
        <f>1038+5271+3820.2+2659.6</f>
        <v>12788.800000000001</v>
      </c>
      <c r="D20" s="107"/>
      <c r="E20" s="107">
        <f t="shared" si="0"/>
        <v>12788.800000000001</v>
      </c>
    </row>
    <row r="21" spans="1:5" ht="14.25">
      <c r="A21" s="18" t="s">
        <v>130</v>
      </c>
      <c r="B21" s="13" t="s">
        <v>4</v>
      </c>
      <c r="C21" s="106">
        <f>SUM(C22:C23)</f>
        <v>-10190</v>
      </c>
      <c r="D21" s="106">
        <f>SUM(D22:D23)</f>
        <v>0</v>
      </c>
      <c r="E21" s="106">
        <f t="shared" si="0"/>
        <v>-10190</v>
      </c>
    </row>
    <row r="22" spans="1:5" ht="15">
      <c r="A22" s="17" t="s">
        <v>131</v>
      </c>
      <c r="B22" s="14" t="s">
        <v>22</v>
      </c>
      <c r="C22" s="107">
        <v>-2790</v>
      </c>
      <c r="D22" s="107"/>
      <c r="E22" s="107">
        <f t="shared" si="0"/>
        <v>-2790</v>
      </c>
    </row>
    <row r="23" spans="1:5" ht="15">
      <c r="A23" s="17" t="s">
        <v>132</v>
      </c>
      <c r="B23" s="14" t="s">
        <v>23</v>
      </c>
      <c r="C23" s="107">
        <v>-7400</v>
      </c>
      <c r="D23" s="107"/>
      <c r="E23" s="107">
        <f t="shared" si="0"/>
        <v>-7400</v>
      </c>
    </row>
    <row r="24" spans="1:5" ht="14.25">
      <c r="A24" s="18" t="s">
        <v>133</v>
      </c>
      <c r="B24" s="13" t="s">
        <v>5</v>
      </c>
      <c r="C24" s="106">
        <f>SUM(C25:C25)</f>
        <v>-1000</v>
      </c>
      <c r="D24" s="106">
        <f>SUM(D25:D25)</f>
        <v>0</v>
      </c>
      <c r="E24" s="106">
        <f t="shared" si="0"/>
        <v>-1000</v>
      </c>
    </row>
    <row r="25" spans="1:5" ht="15">
      <c r="A25" s="17" t="s">
        <v>134</v>
      </c>
      <c r="B25" s="14" t="s">
        <v>24</v>
      </c>
      <c r="C25" s="107">
        <v>-1000</v>
      </c>
      <c r="D25" s="107"/>
      <c r="E25" s="107">
        <f t="shared" si="0"/>
        <v>-1000</v>
      </c>
    </row>
  </sheetData>
  <mergeCells count="2">
    <mergeCell ref="B1:E1"/>
    <mergeCell ref="B2:E2"/>
  </mergeCells>
  <printOptions/>
  <pageMargins left="0.99" right="0.75" top="1" bottom="1" header="0.5" footer="0.5"/>
  <pageSetup horizontalDpi="300" verticalDpi="300" orientation="portrait" paperSize="9" r:id="rId1"/>
  <headerFooter alignWithMargins="0">
    <oddHeader>&amp;RLisa 2
Tartu Linnavolikogu
 11.11.2010. a määruse
nr .....juurde</oddHeader>
    <oddFooter>&amp;C&amp;P+1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Zeros="0" workbookViewId="0" topLeftCell="A1">
      <selection activeCell="C9" sqref="C9:C10"/>
    </sheetView>
  </sheetViews>
  <sheetFormatPr defaultColWidth="9.140625" defaultRowHeight="12.75"/>
  <cols>
    <col min="1" max="1" width="6.00390625" style="4" bestFit="1" customWidth="1"/>
    <col min="2" max="2" width="42.57421875" style="0" customWidth="1"/>
    <col min="3" max="3" width="12.7109375" style="11" bestFit="1" customWidth="1"/>
    <col min="4" max="4" width="13.421875" style="11" customWidth="1"/>
    <col min="5" max="5" width="12.7109375" style="11" customWidth="1"/>
  </cols>
  <sheetData>
    <row r="1" spans="2:5" ht="15.75">
      <c r="B1" s="126" t="s">
        <v>248</v>
      </c>
      <c r="C1" s="126"/>
      <c r="D1" s="126"/>
      <c r="E1" s="126"/>
    </row>
    <row r="2" spans="2:5" ht="15.75">
      <c r="B2" s="126" t="s">
        <v>250</v>
      </c>
      <c r="C2" s="126"/>
      <c r="D2" s="126"/>
      <c r="E2" s="126"/>
    </row>
    <row r="3" ht="12.75">
      <c r="E3" s="43" t="s">
        <v>185</v>
      </c>
    </row>
    <row r="4" spans="1:5" ht="25.5">
      <c r="A4" s="5"/>
      <c r="B4" s="1"/>
      <c r="C4" s="9" t="s">
        <v>15</v>
      </c>
      <c r="D4" s="9" t="s">
        <v>16</v>
      </c>
      <c r="E4" s="10" t="s">
        <v>17</v>
      </c>
    </row>
    <row r="5" spans="1:5" ht="14.25">
      <c r="A5" s="24">
        <v>2</v>
      </c>
      <c r="B5" s="21" t="s">
        <v>28</v>
      </c>
      <c r="C5" s="109">
        <f>SUM(C6,C11,C15,C18,C20,C23,C26)</f>
        <v>-4924.200000000001</v>
      </c>
      <c r="D5" s="109">
        <f>SUM(D6,D11,D15,D18,D20,D23,D26)</f>
        <v>-4494</v>
      </c>
      <c r="E5" s="110">
        <f>SUM(C5:D5)</f>
        <v>-9418.2</v>
      </c>
    </row>
    <row r="6" spans="1:5" ht="14.25">
      <c r="A6" s="25" t="s">
        <v>46</v>
      </c>
      <c r="B6" s="13" t="s">
        <v>7</v>
      </c>
      <c r="C6" s="106">
        <f>SUM(C7:C10)</f>
        <v>-3193</v>
      </c>
      <c r="D6" s="106">
        <f>SUM(D7:D9)</f>
        <v>0</v>
      </c>
      <c r="E6" s="106">
        <f>SUM(C6:D6)</f>
        <v>-3193</v>
      </c>
    </row>
    <row r="7" spans="1:5" ht="15">
      <c r="A7" s="26"/>
      <c r="B7" s="14" t="s">
        <v>25</v>
      </c>
      <c r="C7" s="107">
        <f>SUM('lisa 4 (tulude,kulude jaotus)'!D14)</f>
        <v>-85</v>
      </c>
      <c r="D7" s="107">
        <f>SUM('lisa 4 (tulude,kulude jaotus)'!E14)</f>
        <v>0</v>
      </c>
      <c r="E7" s="107">
        <f aca="true" t="shared" si="0" ref="E7:E28">SUM(C7:D7)</f>
        <v>-85</v>
      </c>
    </row>
    <row r="8" spans="1:5" ht="15">
      <c r="A8" s="26"/>
      <c r="B8" s="14" t="s">
        <v>26</v>
      </c>
      <c r="C8" s="107">
        <f>'lisa 4 (tulude,kulude jaotus)'!D26</f>
        <v>-61</v>
      </c>
      <c r="D8" s="107">
        <f>'lisa 4 (tulude,kulude jaotus)'!E26</f>
        <v>0</v>
      </c>
      <c r="E8" s="107">
        <f t="shared" si="0"/>
        <v>-61</v>
      </c>
    </row>
    <row r="9" spans="1:5" ht="15">
      <c r="A9" s="26"/>
      <c r="B9" s="14" t="s">
        <v>27</v>
      </c>
      <c r="C9" s="107">
        <f>'lisa 4 (tulude,kulude jaotus)'!D39+'lisa 4 (tulude,kulude jaotus)'!D51+'lisa 4 (tulude,kulude jaotus)'!D63+'lisa 4 (tulude,kulude jaotus)'!D314</f>
        <v>-160</v>
      </c>
      <c r="D9" s="107">
        <f>'lisa 4 (tulude,kulude jaotus)'!E39+'lisa 4 (tulude,kulude jaotus)'!E51+'lisa 4 (tulude,kulude jaotus)'!E63+'lisa 4 (tulude,kulude jaotus)'!E314</f>
        <v>0</v>
      </c>
      <c r="E9" s="107">
        <f t="shared" si="0"/>
        <v>-160</v>
      </c>
    </row>
    <row r="10" spans="1:5" ht="15">
      <c r="A10" s="26"/>
      <c r="B10" s="14" t="s">
        <v>181</v>
      </c>
      <c r="C10" s="107">
        <f>SUM('lisa 4 (tulude,kulude jaotus)'!D306)</f>
        <v>-2887</v>
      </c>
      <c r="D10" s="107">
        <f>SUM('lisa 4 (tulude,kulude jaotus)'!E306)</f>
        <v>0</v>
      </c>
      <c r="E10" s="107">
        <f t="shared" si="0"/>
        <v>-2887</v>
      </c>
    </row>
    <row r="11" spans="1:5" ht="14.25">
      <c r="A11" s="27" t="s">
        <v>50</v>
      </c>
      <c r="B11" s="13" t="s">
        <v>8</v>
      </c>
      <c r="C11" s="106">
        <f>SUM(C12:C14)</f>
        <v>-9815</v>
      </c>
      <c r="D11" s="106">
        <f>SUM(D12:D14)</f>
        <v>-5700</v>
      </c>
      <c r="E11" s="106">
        <f t="shared" si="0"/>
        <v>-15515</v>
      </c>
    </row>
    <row r="12" spans="1:5" ht="15">
      <c r="A12" s="27"/>
      <c r="B12" s="14" t="s">
        <v>29</v>
      </c>
      <c r="C12" s="107">
        <f>SUM('lisa 4 (tulude,kulude jaotus)'!D171)</f>
        <v>-2180</v>
      </c>
      <c r="D12" s="107">
        <f>SUM('lisa 4 (tulude,kulude jaotus)'!E171)</f>
        <v>-5700</v>
      </c>
      <c r="E12" s="107">
        <f t="shared" si="0"/>
        <v>-7880</v>
      </c>
    </row>
    <row r="13" spans="1:5" ht="15">
      <c r="A13" s="26"/>
      <c r="B13" s="14" t="s">
        <v>30</v>
      </c>
      <c r="C13" s="107">
        <f>'lisa 4 (tulude,kulude jaotus)'!D208</f>
        <v>-7500</v>
      </c>
      <c r="D13" s="107">
        <f>'lisa 4 (tulude,kulude jaotus)'!E208</f>
        <v>0</v>
      </c>
      <c r="E13" s="107">
        <f t="shared" si="0"/>
        <v>-7500</v>
      </c>
    </row>
    <row r="14" spans="1:5" ht="15">
      <c r="A14" s="26"/>
      <c r="B14" s="14" t="s">
        <v>31</v>
      </c>
      <c r="C14" s="107">
        <f>'lisa 4 (tulude,kulude jaotus)'!D228</f>
        <v>-135</v>
      </c>
      <c r="D14" s="107">
        <f>'lisa 4 (tulude,kulude jaotus)'!E228</f>
        <v>0</v>
      </c>
      <c r="E14" s="107">
        <f t="shared" si="0"/>
        <v>-135</v>
      </c>
    </row>
    <row r="15" spans="1:5" ht="14.25">
      <c r="A15" s="27" t="s">
        <v>99</v>
      </c>
      <c r="B15" s="13" t="s">
        <v>9</v>
      </c>
      <c r="C15" s="106">
        <f>SUM(C16:C17)</f>
        <v>1785</v>
      </c>
      <c r="D15" s="106">
        <f>SUM(D16:D16)</f>
        <v>0</v>
      </c>
      <c r="E15" s="106">
        <f t="shared" si="0"/>
        <v>1785</v>
      </c>
    </row>
    <row r="16" spans="1:5" ht="15">
      <c r="A16" s="26"/>
      <c r="B16" s="14" t="s">
        <v>29</v>
      </c>
      <c r="C16" s="107">
        <f>SUM('lisa 4 (tulude,kulude jaotus)'!D195)</f>
        <v>1500</v>
      </c>
      <c r="D16" s="107">
        <f>SUM('lisa 4 (tulude,kulude jaotus)'!E195)</f>
        <v>0</v>
      </c>
      <c r="E16" s="107">
        <f t="shared" si="0"/>
        <v>1500</v>
      </c>
    </row>
    <row r="17" spans="1:5" ht="15">
      <c r="A17" s="26"/>
      <c r="B17" s="14" t="s">
        <v>32</v>
      </c>
      <c r="C17" s="107">
        <f>'lisa 4 (tulude,kulude jaotus)'!D248</f>
        <v>285</v>
      </c>
      <c r="D17" s="107">
        <f>'lisa 4 (tulude,kulude jaotus)'!E248</f>
        <v>0</v>
      </c>
      <c r="E17" s="107">
        <f t="shared" si="0"/>
        <v>285</v>
      </c>
    </row>
    <row r="18" spans="1:5" ht="14.25">
      <c r="A18" s="27" t="s">
        <v>100</v>
      </c>
      <c r="B18" s="13" t="s">
        <v>10</v>
      </c>
      <c r="C18" s="106">
        <f>SUM(C19:C19)</f>
        <v>0</v>
      </c>
      <c r="D18" s="106">
        <f>SUM(D19:D19)</f>
        <v>41</v>
      </c>
      <c r="E18" s="106">
        <f t="shared" si="0"/>
        <v>41</v>
      </c>
    </row>
    <row r="19" spans="1:5" ht="15">
      <c r="A19" s="26"/>
      <c r="B19" s="14" t="s">
        <v>187</v>
      </c>
      <c r="C19" s="107">
        <f>'lisa 4 (tulude,kulude jaotus)'!D377</f>
        <v>0</v>
      </c>
      <c r="D19" s="107">
        <f>'lisa 4 (tulude,kulude jaotus)'!E377</f>
        <v>41</v>
      </c>
      <c r="E19" s="107">
        <f t="shared" si="0"/>
        <v>41</v>
      </c>
    </row>
    <row r="20" spans="1:5" ht="14.25">
      <c r="A20" s="27" t="s">
        <v>101</v>
      </c>
      <c r="B20" s="13" t="s">
        <v>196</v>
      </c>
      <c r="C20" s="106">
        <f>SUM(C21:C22)</f>
        <v>-118</v>
      </c>
      <c r="D20" s="106">
        <f>SUM(D21:D22)</f>
        <v>439</v>
      </c>
      <c r="E20" s="106">
        <f t="shared" si="0"/>
        <v>321</v>
      </c>
    </row>
    <row r="21" spans="1:5" ht="15">
      <c r="A21" s="26"/>
      <c r="B21" s="14" t="s">
        <v>235</v>
      </c>
      <c r="C21" s="107">
        <f>SUM('lisa 4 (tulude,kulude jaotus)'!D121)</f>
        <v>165</v>
      </c>
      <c r="D21" s="107">
        <f>SUM('lisa 4 (tulude,kulude jaotus)'!E121)</f>
        <v>439</v>
      </c>
      <c r="E21" s="107">
        <f t="shared" si="0"/>
        <v>604</v>
      </c>
    </row>
    <row r="22" spans="1:5" ht="15">
      <c r="A22" s="26"/>
      <c r="B22" s="14" t="s">
        <v>32</v>
      </c>
      <c r="C22" s="107">
        <f>'lisa 4 (tulude,kulude jaotus)'!D251</f>
        <v>-283</v>
      </c>
      <c r="D22" s="107">
        <f>'lisa 4 (tulude,kulude jaotus)'!E251</f>
        <v>0</v>
      </c>
      <c r="E22" s="107">
        <f t="shared" si="0"/>
        <v>-283</v>
      </c>
    </row>
    <row r="23" spans="1:5" ht="14.25">
      <c r="A23" s="27" t="s">
        <v>102</v>
      </c>
      <c r="B23" s="13" t="s">
        <v>11</v>
      </c>
      <c r="C23" s="106">
        <f>SUM(C24:C25)</f>
        <v>3223.2</v>
      </c>
      <c r="D23" s="106">
        <f>SUM(D24:D25)</f>
        <v>500</v>
      </c>
      <c r="E23" s="106">
        <f t="shared" si="0"/>
        <v>3723.2</v>
      </c>
    </row>
    <row r="24" spans="1:5" ht="15">
      <c r="A24" s="26"/>
      <c r="B24" s="14" t="s">
        <v>236</v>
      </c>
      <c r="C24" s="107">
        <f>'lisa 4 (tulude,kulude jaotus)'!D73</f>
        <v>3420.7999999999997</v>
      </c>
      <c r="D24" s="107">
        <f>'lisa 4 (tulude,kulude jaotus)'!E73</f>
        <v>0</v>
      </c>
      <c r="E24" s="107">
        <f t="shared" si="0"/>
        <v>3420.7999999999997</v>
      </c>
    </row>
    <row r="25" spans="1:5" ht="15">
      <c r="A25" s="26"/>
      <c r="B25" s="14" t="s">
        <v>32</v>
      </c>
      <c r="C25" s="107">
        <f>'lisa 4 (tulude,kulude jaotus)'!D266</f>
        <v>-197.5999999999999</v>
      </c>
      <c r="D25" s="107">
        <f>'lisa 4 (tulude,kulude jaotus)'!E266</f>
        <v>500</v>
      </c>
      <c r="E25" s="107">
        <f t="shared" si="0"/>
        <v>302.4000000000001</v>
      </c>
    </row>
    <row r="26" spans="1:5" ht="14.25">
      <c r="A26" s="27" t="s">
        <v>137</v>
      </c>
      <c r="B26" s="13" t="s">
        <v>12</v>
      </c>
      <c r="C26" s="106">
        <f>SUM(C27:C28)</f>
        <v>3193.6</v>
      </c>
      <c r="D26" s="106">
        <f>SUM(D27:D28)</f>
        <v>226</v>
      </c>
      <c r="E26" s="106">
        <f t="shared" si="0"/>
        <v>3419.6</v>
      </c>
    </row>
    <row r="27" spans="1:5" ht="15">
      <c r="A27" s="26"/>
      <c r="B27" s="14" t="s">
        <v>237</v>
      </c>
      <c r="C27" s="107">
        <f>SUM('lisa 4 (tulude,kulude jaotus)'!D322)</f>
        <v>3458.6</v>
      </c>
      <c r="D27" s="107">
        <f>SUM('lisa 4 (tulude,kulude jaotus)'!E322)</f>
        <v>226</v>
      </c>
      <c r="E27" s="107">
        <f t="shared" si="0"/>
        <v>3684.6</v>
      </c>
    </row>
    <row r="28" spans="1:5" ht="12.75">
      <c r="A28" s="120"/>
      <c r="B28" s="121" t="s">
        <v>31</v>
      </c>
      <c r="C28" s="122">
        <f>SUM('lisa 4 (tulude,kulude jaotus)'!D289)</f>
        <v>-265</v>
      </c>
      <c r="D28" s="122">
        <f>SUM('lisa 4 (tulude,kulude jaotus)'!E289)</f>
        <v>0</v>
      </c>
      <c r="E28" s="107">
        <f t="shared" si="0"/>
        <v>-265</v>
      </c>
    </row>
  </sheetData>
  <mergeCells count="2">
    <mergeCell ref="B1:E1"/>
    <mergeCell ref="B2:E2"/>
  </mergeCells>
  <printOptions/>
  <pageMargins left="0.94" right="0.75" top="1" bottom="1" header="0.5" footer="0.5"/>
  <pageSetup horizontalDpi="300" verticalDpi="300" orientation="portrait" paperSize="9" scale="85" r:id="rId1"/>
  <headerFooter alignWithMargins="0">
    <oddHeader xml:space="preserve">&amp;RLisa  3
Tartu Linnavolikogu
11.11.2010.a määruse
 nr ... juurde </oddHeader>
    <oddFooter>&amp;C&amp;P+2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2"/>
  <sheetViews>
    <sheetView showZeros="0" workbookViewId="0" topLeftCell="A1">
      <selection activeCell="C16" sqref="C16"/>
    </sheetView>
  </sheetViews>
  <sheetFormatPr defaultColWidth="9.140625" defaultRowHeight="12.75"/>
  <cols>
    <col min="1" max="1" width="7.57421875" style="4" customWidth="1"/>
    <col min="2" max="2" width="6.57421875" style="2" bestFit="1" customWidth="1"/>
    <col min="3" max="3" width="38.57421875" style="45" customWidth="1"/>
    <col min="4" max="4" width="13.421875" style="41" bestFit="1" customWidth="1"/>
    <col min="5" max="5" width="11.57421875" style="41" bestFit="1" customWidth="1"/>
    <col min="6" max="6" width="10.7109375" style="41" bestFit="1" customWidth="1"/>
    <col min="7" max="7" width="10.00390625" style="0" bestFit="1" customWidth="1"/>
    <col min="8" max="8" width="11.140625" style="0" bestFit="1" customWidth="1"/>
    <col min="11" max="11" width="8.28125" style="0" customWidth="1"/>
  </cols>
  <sheetData>
    <row r="1" spans="1:6" ht="15.75">
      <c r="A1" s="126" t="s">
        <v>249</v>
      </c>
      <c r="B1" s="126"/>
      <c r="C1" s="126"/>
      <c r="D1" s="126"/>
      <c r="E1" s="126"/>
      <c r="F1" s="126"/>
    </row>
    <row r="2" spans="1:6" ht="15.75">
      <c r="A2" s="126" t="s">
        <v>138</v>
      </c>
      <c r="B2" s="126"/>
      <c r="C2" s="126"/>
      <c r="D2" s="126"/>
      <c r="E2" s="126"/>
      <c r="F2" s="126"/>
    </row>
    <row r="3" ht="12.75">
      <c r="F3" s="84" t="s">
        <v>185</v>
      </c>
    </row>
    <row r="4" spans="1:6" ht="30">
      <c r="A4" s="44" t="s">
        <v>186</v>
      </c>
      <c r="B4" s="39" t="s">
        <v>38</v>
      </c>
      <c r="C4" s="46" t="s">
        <v>33</v>
      </c>
      <c r="D4" s="85" t="s">
        <v>15</v>
      </c>
      <c r="E4" s="85" t="s">
        <v>16</v>
      </c>
      <c r="F4" s="86" t="s">
        <v>17</v>
      </c>
    </row>
    <row r="5" spans="1:6" ht="15">
      <c r="A5" s="28"/>
      <c r="B5" s="29"/>
      <c r="C5" s="47" t="s">
        <v>139</v>
      </c>
      <c r="D5" s="87">
        <f>D11+D23+D36+D48+D60+D72+D118+D167+D204+D224+D298+D310+D374</f>
        <v>-4924.200000000001</v>
      </c>
      <c r="E5" s="87">
        <f>E11+E23+E36+E48+E60+E72+E118+E167+E204+E224+E298+E310+E374</f>
        <v>-4494</v>
      </c>
      <c r="F5" s="87">
        <f>SUM(D5:E5)</f>
        <v>-9418.2</v>
      </c>
    </row>
    <row r="6" spans="1:6" ht="15">
      <c r="A6" s="26"/>
      <c r="B6" s="30"/>
      <c r="C6" s="23" t="s">
        <v>34</v>
      </c>
      <c r="D6" s="88">
        <f>SUM(D7:D8)</f>
        <v>-4924.200000000001</v>
      </c>
      <c r="E6" s="88">
        <f>SUM(E7:E8)</f>
        <v>-4494</v>
      </c>
      <c r="F6" s="89">
        <f>SUM(D6:E6)</f>
        <v>-9418.2</v>
      </c>
    </row>
    <row r="7" spans="1:6" ht="15">
      <c r="A7" s="26"/>
      <c r="B7" s="30"/>
      <c r="C7" s="23" t="s">
        <v>35</v>
      </c>
      <c r="D7" s="89">
        <f>D13+D25+D38+D50+D62+D74+D120+D169+D206+D226+D300+D312+D376</f>
        <v>4943.299999999999</v>
      </c>
      <c r="E7" s="89">
        <f>E13+E25+E38+E50+E62+E74+E120+E169+E206+E226+E300+E312+E376</f>
        <v>406</v>
      </c>
      <c r="F7" s="89">
        <f>SUM(D7:E7)</f>
        <v>5349.299999999999</v>
      </c>
    </row>
    <row r="8" spans="1:6" ht="15">
      <c r="A8" s="26"/>
      <c r="B8" s="30"/>
      <c r="C8" s="23" t="s">
        <v>183</v>
      </c>
      <c r="D8" s="89">
        <f>D170+D207+D227+D313+D75</f>
        <v>-9867.5</v>
      </c>
      <c r="E8" s="89">
        <f>E170+E207+E227+E313+E75</f>
        <v>-4900</v>
      </c>
      <c r="F8" s="89">
        <f>SUM(D8:E8)</f>
        <v>-14767.5</v>
      </c>
    </row>
    <row r="9" spans="1:6" ht="7.5" customHeight="1">
      <c r="A9" s="26"/>
      <c r="B9" s="30"/>
      <c r="C9" s="23"/>
      <c r="D9" s="89"/>
      <c r="E9" s="89"/>
      <c r="F9" s="89"/>
    </row>
    <row r="10" spans="1:6" ht="14.25">
      <c r="A10" s="20" t="s">
        <v>54</v>
      </c>
      <c r="B10" s="31"/>
      <c r="C10" s="40" t="s">
        <v>36</v>
      </c>
      <c r="D10" s="90"/>
      <c r="E10" s="90"/>
      <c r="F10" s="90"/>
    </row>
    <row r="11" spans="1:6" ht="14.25">
      <c r="A11" s="32"/>
      <c r="B11" s="31"/>
      <c r="C11" s="40" t="s">
        <v>39</v>
      </c>
      <c r="D11" s="90">
        <f>SUM(D16)</f>
        <v>-85</v>
      </c>
      <c r="E11" s="90">
        <f>SUM(E16)</f>
        <v>0</v>
      </c>
      <c r="F11" s="90">
        <f>SUM(D11:E11)</f>
        <v>-85</v>
      </c>
    </row>
    <row r="12" spans="1:6" ht="14.25">
      <c r="A12" s="32"/>
      <c r="B12" s="31"/>
      <c r="C12" s="40" t="s">
        <v>40</v>
      </c>
      <c r="D12" s="90">
        <f>SUM(D13:D13)</f>
        <v>-85</v>
      </c>
      <c r="E12" s="90">
        <f>SUM(E13:E13)</f>
        <v>0</v>
      </c>
      <c r="F12" s="90">
        <f>SUM(D12:E12)</f>
        <v>-85</v>
      </c>
    </row>
    <row r="13" spans="1:6" ht="15">
      <c r="A13" s="26"/>
      <c r="B13" s="30"/>
      <c r="C13" s="23" t="s">
        <v>35</v>
      </c>
      <c r="D13" s="89">
        <f>SUM(D20)</f>
        <v>-85</v>
      </c>
      <c r="E13" s="89">
        <f>SUM(E20)</f>
        <v>0</v>
      </c>
      <c r="F13" s="89">
        <f>SUM(D13:E13)</f>
        <v>-85</v>
      </c>
    </row>
    <row r="14" spans="1:6" ht="13.5" customHeight="1">
      <c r="A14" s="33" t="s">
        <v>140</v>
      </c>
      <c r="B14" s="34"/>
      <c r="C14" s="40" t="s">
        <v>7</v>
      </c>
      <c r="D14" s="89">
        <f>SUM(D19)</f>
        <v>-85</v>
      </c>
      <c r="E14" s="89">
        <f>SUM(E19)</f>
        <v>0</v>
      </c>
      <c r="F14" s="89">
        <f>SUM(D14:E14)</f>
        <v>-85</v>
      </c>
    </row>
    <row r="15" spans="1:6" ht="15">
      <c r="A15" s="35" t="s">
        <v>141</v>
      </c>
      <c r="B15" s="36" t="s">
        <v>37</v>
      </c>
      <c r="C15" s="22" t="s">
        <v>120</v>
      </c>
      <c r="D15" s="91"/>
      <c r="E15" s="91"/>
      <c r="F15" s="91"/>
    </row>
    <row r="16" spans="1:6" ht="14.25">
      <c r="A16" s="26"/>
      <c r="B16" s="30"/>
      <c r="C16" s="40" t="s">
        <v>39</v>
      </c>
      <c r="D16" s="90">
        <f>SUM(D17)</f>
        <v>-85</v>
      </c>
      <c r="E16" s="90">
        <f>SUM(E17)</f>
        <v>0</v>
      </c>
      <c r="F16" s="90">
        <f>SUM(D16:E16)</f>
        <v>-85</v>
      </c>
    </row>
    <row r="17" spans="1:6" ht="15">
      <c r="A17" s="26"/>
      <c r="B17" s="30"/>
      <c r="C17" s="23" t="s">
        <v>41</v>
      </c>
      <c r="D17" s="89">
        <f>SUM(D19)</f>
        <v>-85</v>
      </c>
      <c r="E17" s="89"/>
      <c r="F17" s="89">
        <f>SUM(D17:E17)</f>
        <v>-85</v>
      </c>
    </row>
    <row r="18" spans="1:6" ht="15">
      <c r="A18" s="26"/>
      <c r="B18" s="30"/>
      <c r="C18" s="23"/>
      <c r="D18" s="89"/>
      <c r="E18" s="89"/>
      <c r="F18" s="89"/>
    </row>
    <row r="19" spans="1:6" ht="14.25">
      <c r="A19" s="26"/>
      <c r="B19" s="30"/>
      <c r="C19" s="40" t="s">
        <v>40</v>
      </c>
      <c r="D19" s="90">
        <f>SUM(D20:D20)</f>
        <v>-85</v>
      </c>
      <c r="E19" s="90">
        <f>SUM(E20:E20)</f>
        <v>0</v>
      </c>
      <c r="F19" s="90">
        <f>SUM(D19:E19)</f>
        <v>-85</v>
      </c>
    </row>
    <row r="20" spans="1:6" ht="15">
      <c r="A20" s="26"/>
      <c r="B20" s="30"/>
      <c r="C20" s="23" t="s">
        <v>42</v>
      </c>
      <c r="D20" s="89">
        <v>-85</v>
      </c>
      <c r="E20" s="89"/>
      <c r="F20" s="89">
        <f>SUM(D20:E20)</f>
        <v>-85</v>
      </c>
    </row>
    <row r="21" spans="1:6" ht="15">
      <c r="A21" s="26"/>
      <c r="B21" s="30"/>
      <c r="C21" s="23"/>
      <c r="D21" s="89"/>
      <c r="E21" s="89"/>
      <c r="F21" s="89"/>
    </row>
    <row r="22" spans="1:6" ht="14.25">
      <c r="A22" s="33" t="s">
        <v>56</v>
      </c>
      <c r="B22" s="31"/>
      <c r="C22" s="40" t="s">
        <v>45</v>
      </c>
      <c r="D22" s="90"/>
      <c r="E22" s="90"/>
      <c r="F22" s="90"/>
    </row>
    <row r="23" spans="1:6" ht="14.25">
      <c r="A23" s="32"/>
      <c r="B23" s="31"/>
      <c r="C23" s="40" t="s">
        <v>39</v>
      </c>
      <c r="D23" s="90">
        <f>D28</f>
        <v>-61</v>
      </c>
      <c r="E23" s="90">
        <f>E28</f>
        <v>0</v>
      </c>
      <c r="F23" s="90">
        <f>SUM(D23:E23)</f>
        <v>-61</v>
      </c>
    </row>
    <row r="24" spans="1:6" ht="14.25">
      <c r="A24" s="32"/>
      <c r="B24" s="31"/>
      <c r="C24" s="40" t="s">
        <v>40</v>
      </c>
      <c r="D24" s="90">
        <f>SUM(D25:D25)</f>
        <v>-61</v>
      </c>
      <c r="E24" s="90">
        <f>SUM(E25:E25)</f>
        <v>0</v>
      </c>
      <c r="F24" s="90">
        <f>SUM(D24:E24)</f>
        <v>-61</v>
      </c>
    </row>
    <row r="25" spans="1:6" ht="15">
      <c r="A25" s="26"/>
      <c r="B25" s="30"/>
      <c r="C25" s="23" t="s">
        <v>35</v>
      </c>
      <c r="D25" s="89">
        <f>D32</f>
        <v>-61</v>
      </c>
      <c r="E25" s="89">
        <f>E32</f>
        <v>0</v>
      </c>
      <c r="F25" s="89">
        <f>SUM(D25:E25)</f>
        <v>-61</v>
      </c>
    </row>
    <row r="26" spans="1:6" ht="14.25">
      <c r="A26" s="20" t="s">
        <v>142</v>
      </c>
      <c r="B26" s="30"/>
      <c r="C26" s="40" t="s">
        <v>7</v>
      </c>
      <c r="D26" s="90">
        <f>SUM(D31)</f>
        <v>-61</v>
      </c>
      <c r="E26" s="90">
        <f>SUM(E31)</f>
        <v>0</v>
      </c>
      <c r="F26" s="90">
        <f>SUM(D26:E26)</f>
        <v>-61</v>
      </c>
    </row>
    <row r="27" spans="1:6" ht="15">
      <c r="A27" s="38" t="s">
        <v>143</v>
      </c>
      <c r="B27" s="36" t="s">
        <v>48</v>
      </c>
      <c r="C27" s="22" t="s">
        <v>49</v>
      </c>
      <c r="D27" s="91"/>
      <c r="E27" s="91"/>
      <c r="F27" s="91"/>
    </row>
    <row r="28" spans="1:6" ht="14.25">
      <c r="A28" s="26"/>
      <c r="B28" s="30"/>
      <c r="C28" s="40" t="s">
        <v>39</v>
      </c>
      <c r="D28" s="90">
        <f>SUM(D29)</f>
        <v>-61</v>
      </c>
      <c r="E28" s="90">
        <f>SUM(E29)</f>
        <v>0</v>
      </c>
      <c r="F28" s="90">
        <f>SUM(D28:E28)</f>
        <v>-61</v>
      </c>
    </row>
    <row r="29" spans="1:6" ht="15">
      <c r="A29" s="26"/>
      <c r="B29" s="30"/>
      <c r="C29" s="23" t="s">
        <v>41</v>
      </c>
      <c r="D29" s="89">
        <f>SUM(D31)</f>
        <v>-61</v>
      </c>
      <c r="E29" s="89">
        <f>SUM(E31)</f>
        <v>0</v>
      </c>
      <c r="F29" s="89">
        <f>SUM(D29:E29)</f>
        <v>-61</v>
      </c>
    </row>
    <row r="30" spans="1:6" ht="15">
      <c r="A30" s="26"/>
      <c r="B30" s="30"/>
      <c r="C30" s="23"/>
      <c r="D30" s="89"/>
      <c r="E30" s="89"/>
      <c r="F30" s="89"/>
    </row>
    <row r="31" spans="1:6" ht="14.25">
      <c r="A31" s="26"/>
      <c r="B31" s="30"/>
      <c r="C31" s="40" t="s">
        <v>40</v>
      </c>
      <c r="D31" s="90">
        <f>SUM(D32:D32)</f>
        <v>-61</v>
      </c>
      <c r="E31" s="90">
        <f>SUM(E32:E32)</f>
        <v>0</v>
      </c>
      <c r="F31" s="90">
        <f>SUM(D31:E31)</f>
        <v>-61</v>
      </c>
    </row>
    <row r="32" spans="1:6" ht="15">
      <c r="A32" s="26"/>
      <c r="B32" s="30"/>
      <c r="C32" s="23" t="s">
        <v>42</v>
      </c>
      <c r="D32" s="89">
        <v>-61</v>
      </c>
      <c r="E32" s="89"/>
      <c r="F32" s="89">
        <f>SUM(D32:E32)</f>
        <v>-61</v>
      </c>
    </row>
    <row r="33" spans="1:6" ht="15">
      <c r="A33" s="26"/>
      <c r="B33" s="30"/>
      <c r="C33" s="23"/>
      <c r="D33" s="89"/>
      <c r="E33" s="89"/>
      <c r="F33" s="89"/>
    </row>
    <row r="34" spans="1:6" ht="15">
      <c r="A34" s="26"/>
      <c r="B34" s="30"/>
      <c r="C34" s="23"/>
      <c r="D34" s="89"/>
      <c r="E34" s="89"/>
      <c r="F34" s="89"/>
    </row>
    <row r="35" spans="1:6" ht="28.5">
      <c r="A35" s="20" t="s">
        <v>178</v>
      </c>
      <c r="B35" s="31"/>
      <c r="C35" s="40" t="s">
        <v>89</v>
      </c>
      <c r="D35" s="89"/>
      <c r="E35" s="89"/>
      <c r="F35" s="89"/>
    </row>
    <row r="36" spans="1:6" ht="14.25">
      <c r="A36" s="27"/>
      <c r="B36" s="30"/>
      <c r="C36" s="40" t="s">
        <v>39</v>
      </c>
      <c r="D36" s="90">
        <f>SUM(D41)</f>
        <v>-45</v>
      </c>
      <c r="E36" s="90">
        <f>SUM(E41)</f>
        <v>0</v>
      </c>
      <c r="F36" s="90">
        <f>SUM(D36:E36)</f>
        <v>-45</v>
      </c>
    </row>
    <row r="37" spans="1:6" ht="14.25">
      <c r="A37" s="27"/>
      <c r="B37" s="30"/>
      <c r="C37" s="40" t="s">
        <v>40</v>
      </c>
      <c r="D37" s="90">
        <f>SUM(D38:D38)</f>
        <v>-45</v>
      </c>
      <c r="E37" s="90">
        <f>SUM(E38:E38)</f>
        <v>0</v>
      </c>
      <c r="F37" s="90">
        <f>SUM(D37:E37)</f>
        <v>-45</v>
      </c>
    </row>
    <row r="38" spans="1:6" ht="15">
      <c r="A38" s="27"/>
      <c r="B38" s="30"/>
      <c r="C38" s="23" t="s">
        <v>35</v>
      </c>
      <c r="D38" s="89">
        <f>SUM(D45)</f>
        <v>-45</v>
      </c>
      <c r="E38" s="89">
        <f>SUM(E45)</f>
        <v>0</v>
      </c>
      <c r="F38" s="89">
        <f>SUM(D38:E38)</f>
        <v>-45</v>
      </c>
    </row>
    <row r="39" spans="1:6" ht="14.25">
      <c r="A39" s="20" t="s">
        <v>179</v>
      </c>
      <c r="B39" s="30"/>
      <c r="C39" s="40" t="s">
        <v>7</v>
      </c>
      <c r="D39" s="90">
        <f>SUM(D44)</f>
        <v>-45</v>
      </c>
      <c r="E39" s="90">
        <f>SUM(E44)</f>
        <v>0</v>
      </c>
      <c r="F39" s="90">
        <f>SUM(D39:E39)</f>
        <v>-45</v>
      </c>
    </row>
    <row r="40" spans="1:6" ht="15">
      <c r="A40" s="37" t="s">
        <v>180</v>
      </c>
      <c r="B40" s="36" t="s">
        <v>47</v>
      </c>
      <c r="C40" s="22" t="s">
        <v>55</v>
      </c>
      <c r="D40" s="91"/>
      <c r="E40" s="91"/>
      <c r="F40" s="91"/>
    </row>
    <row r="41" spans="1:6" ht="14.25">
      <c r="A41" s="26"/>
      <c r="B41" s="30"/>
      <c r="C41" s="40" t="s">
        <v>39</v>
      </c>
      <c r="D41" s="90">
        <f>SUM(D42)</f>
        <v>-45</v>
      </c>
      <c r="E41" s="90">
        <f>SUM(E42)</f>
        <v>0</v>
      </c>
      <c r="F41" s="90">
        <f>SUM(D41:E41)</f>
        <v>-45</v>
      </c>
    </row>
    <row r="42" spans="1:6" ht="15">
      <c r="A42" s="26"/>
      <c r="B42" s="30"/>
      <c r="C42" s="23" t="s">
        <v>41</v>
      </c>
      <c r="D42" s="89">
        <f>SUM(D44)</f>
        <v>-45</v>
      </c>
      <c r="E42" s="89"/>
      <c r="F42" s="89">
        <f>SUM(D42:E42)</f>
        <v>-45</v>
      </c>
    </row>
    <row r="43" spans="1:6" ht="15">
      <c r="A43" s="26"/>
      <c r="B43" s="30"/>
      <c r="C43" s="23"/>
      <c r="D43" s="89"/>
      <c r="E43" s="89"/>
      <c r="F43" s="89"/>
    </row>
    <row r="44" spans="1:6" ht="14.25">
      <c r="A44" s="26"/>
      <c r="B44" s="30"/>
      <c r="C44" s="40" t="s">
        <v>40</v>
      </c>
      <c r="D44" s="90">
        <f>SUM(D45:D45)</f>
        <v>-45</v>
      </c>
      <c r="E44" s="90">
        <f>SUM(E45:E45)</f>
        <v>0</v>
      </c>
      <c r="F44" s="90">
        <f>SUM(D44:E44)</f>
        <v>-45</v>
      </c>
    </row>
    <row r="45" spans="1:6" ht="15">
      <c r="A45" s="26"/>
      <c r="B45" s="30"/>
      <c r="C45" s="23" t="s">
        <v>42</v>
      </c>
      <c r="D45" s="89">
        <v>-45</v>
      </c>
      <c r="E45" s="89"/>
      <c r="F45" s="89">
        <f>SUM(D45:E45)</f>
        <v>-45</v>
      </c>
    </row>
    <row r="46" spans="1:6" ht="15">
      <c r="A46" s="26"/>
      <c r="B46" s="30"/>
      <c r="C46" s="23"/>
      <c r="D46" s="89"/>
      <c r="E46" s="89"/>
      <c r="F46" s="89"/>
    </row>
    <row r="47" spans="1:6" ht="14.25">
      <c r="A47" s="33" t="s">
        <v>103</v>
      </c>
      <c r="B47" s="31"/>
      <c r="C47" s="40" t="s">
        <v>189</v>
      </c>
      <c r="D47" s="90"/>
      <c r="E47" s="90"/>
      <c r="F47" s="90"/>
    </row>
    <row r="48" spans="1:6" ht="14.25">
      <c r="A48" s="32"/>
      <c r="B48" s="31"/>
      <c r="C48" s="40" t="s">
        <v>39</v>
      </c>
      <c r="D48" s="90">
        <f>SUM(D53)</f>
        <v>-50</v>
      </c>
      <c r="E48" s="90">
        <f>SUM(E53)</f>
        <v>0</v>
      </c>
      <c r="F48" s="90">
        <f>SUM(D48:E48)</f>
        <v>-50</v>
      </c>
    </row>
    <row r="49" spans="1:6" ht="14.25">
      <c r="A49" s="32"/>
      <c r="B49" s="31"/>
      <c r="C49" s="40" t="s">
        <v>40</v>
      </c>
      <c r="D49" s="90">
        <f>SUM(D50:D50)</f>
        <v>-50</v>
      </c>
      <c r="E49" s="90">
        <f>SUM(E50:E50)</f>
        <v>0</v>
      </c>
      <c r="F49" s="90">
        <f>SUM(D49:E49)</f>
        <v>-50</v>
      </c>
    </row>
    <row r="50" spans="1:6" ht="15">
      <c r="A50" s="26"/>
      <c r="B50" s="30"/>
      <c r="C50" s="23" t="s">
        <v>35</v>
      </c>
      <c r="D50" s="89">
        <f>SUM(D57)</f>
        <v>-50</v>
      </c>
      <c r="E50" s="89">
        <f>SUM(E57)</f>
        <v>0</v>
      </c>
      <c r="F50" s="89">
        <f>SUM(D50:E50)</f>
        <v>-50</v>
      </c>
    </row>
    <row r="51" spans="1:6" ht="14.25">
      <c r="A51" s="20" t="s">
        <v>144</v>
      </c>
      <c r="B51" s="30"/>
      <c r="C51" s="40" t="s">
        <v>7</v>
      </c>
      <c r="D51" s="90">
        <f>SUM(D56)</f>
        <v>-50</v>
      </c>
      <c r="E51" s="90">
        <f>SUM(E56)</f>
        <v>0</v>
      </c>
      <c r="F51" s="90">
        <f>SUM(D51:E51)</f>
        <v>-50</v>
      </c>
    </row>
    <row r="52" spans="1:6" ht="15">
      <c r="A52" s="38" t="s">
        <v>145</v>
      </c>
      <c r="B52" s="36" t="s">
        <v>48</v>
      </c>
      <c r="C52" s="22" t="s">
        <v>49</v>
      </c>
      <c r="D52" s="91"/>
      <c r="E52" s="91"/>
      <c r="F52" s="91"/>
    </row>
    <row r="53" spans="1:6" ht="14.25">
      <c r="A53" s="26"/>
      <c r="B53" s="30"/>
      <c r="C53" s="40" t="s">
        <v>39</v>
      </c>
      <c r="D53" s="90">
        <f>SUM(D54)</f>
        <v>-50</v>
      </c>
      <c r="E53" s="90">
        <f>SUM(E54)</f>
        <v>0</v>
      </c>
      <c r="F53" s="90">
        <f>SUM(D53:E53)</f>
        <v>-50</v>
      </c>
    </row>
    <row r="54" spans="1:6" ht="15">
      <c r="A54" s="26"/>
      <c r="B54" s="30"/>
      <c r="C54" s="23" t="s">
        <v>41</v>
      </c>
      <c r="D54" s="89">
        <f>SUM(D56)</f>
        <v>-50</v>
      </c>
      <c r="E54" s="89"/>
      <c r="F54" s="89">
        <f>SUM(D54:E54)</f>
        <v>-50</v>
      </c>
    </row>
    <row r="55" spans="1:6" ht="15">
      <c r="A55" s="26"/>
      <c r="B55" s="30"/>
      <c r="C55" s="23"/>
      <c r="D55" s="89"/>
      <c r="E55" s="89"/>
      <c r="F55" s="89"/>
    </row>
    <row r="56" spans="1:6" ht="14.25">
      <c r="A56" s="26"/>
      <c r="B56" s="30"/>
      <c r="C56" s="40" t="s">
        <v>40</v>
      </c>
      <c r="D56" s="90">
        <f>SUM(D57:D57)</f>
        <v>-50</v>
      </c>
      <c r="E56" s="90">
        <f>SUM(E57:E57)</f>
        <v>0</v>
      </c>
      <c r="F56" s="90">
        <f>SUM(D56:E56)</f>
        <v>-50</v>
      </c>
    </row>
    <row r="57" spans="1:6" ht="15">
      <c r="A57" s="26"/>
      <c r="B57" s="30"/>
      <c r="C57" s="23" t="s">
        <v>42</v>
      </c>
      <c r="D57" s="89">
        <v>-50</v>
      </c>
      <c r="E57" s="89"/>
      <c r="F57" s="89">
        <f>SUM(D57:E57)</f>
        <v>-50</v>
      </c>
    </row>
    <row r="58" spans="1:6" ht="15">
      <c r="A58" s="26"/>
      <c r="B58" s="30"/>
      <c r="C58" s="23"/>
      <c r="D58" s="89"/>
      <c r="E58" s="89"/>
      <c r="F58" s="89"/>
    </row>
    <row r="59" spans="1:6" ht="14.25">
      <c r="A59" s="20" t="s">
        <v>104</v>
      </c>
      <c r="B59" s="31"/>
      <c r="C59" s="40" t="s">
        <v>95</v>
      </c>
      <c r="D59" s="89"/>
      <c r="E59" s="89"/>
      <c r="F59" s="89"/>
    </row>
    <row r="60" spans="1:6" ht="14.25">
      <c r="A60" s="27"/>
      <c r="B60" s="30"/>
      <c r="C60" s="40" t="s">
        <v>39</v>
      </c>
      <c r="D60" s="90">
        <f>SUM(D65)</f>
        <v>-20</v>
      </c>
      <c r="E60" s="90">
        <f>SUM(E65)</f>
        <v>0</v>
      </c>
      <c r="F60" s="90">
        <f>SUM(D60:E60)</f>
        <v>-20</v>
      </c>
    </row>
    <row r="61" spans="1:6" ht="14.25">
      <c r="A61" s="27"/>
      <c r="B61" s="30"/>
      <c r="C61" s="40" t="s">
        <v>40</v>
      </c>
      <c r="D61" s="90">
        <f>SUM(D62:D62)</f>
        <v>-20</v>
      </c>
      <c r="E61" s="90">
        <f>SUM(E62:E62)</f>
        <v>0</v>
      </c>
      <c r="F61" s="90">
        <f>SUM(D61:E61)</f>
        <v>-20</v>
      </c>
    </row>
    <row r="62" spans="1:6" ht="15">
      <c r="A62" s="27"/>
      <c r="B62" s="30"/>
      <c r="C62" s="23" t="s">
        <v>35</v>
      </c>
      <c r="D62" s="89">
        <f>SUM(D69)</f>
        <v>-20</v>
      </c>
      <c r="E62" s="89">
        <f>SUM(E69)</f>
        <v>0</v>
      </c>
      <c r="F62" s="90">
        <f>SUM(D62:E62)</f>
        <v>-20</v>
      </c>
    </row>
    <row r="63" spans="1:6" ht="14.25">
      <c r="A63" s="20" t="s">
        <v>146</v>
      </c>
      <c r="B63" s="30"/>
      <c r="C63" s="40" t="s">
        <v>7</v>
      </c>
      <c r="D63" s="90">
        <f>SUM(D68)</f>
        <v>-20</v>
      </c>
      <c r="E63" s="90">
        <f>SUM(E68)</f>
        <v>0</v>
      </c>
      <c r="F63" s="90">
        <f>SUM(D63:E63)</f>
        <v>-20</v>
      </c>
    </row>
    <row r="64" spans="1:6" ht="15">
      <c r="A64" s="37" t="s">
        <v>147</v>
      </c>
      <c r="B64" s="36" t="s">
        <v>47</v>
      </c>
      <c r="C64" s="22" t="s">
        <v>55</v>
      </c>
      <c r="D64" s="91"/>
      <c r="E64" s="91"/>
      <c r="F64" s="91"/>
    </row>
    <row r="65" spans="1:6" ht="14.25">
      <c r="A65" s="26"/>
      <c r="B65" s="30"/>
      <c r="C65" s="40" t="s">
        <v>39</v>
      </c>
      <c r="D65" s="90">
        <f>SUM(D66)</f>
        <v>-20</v>
      </c>
      <c r="E65" s="90">
        <f>SUM(E66)</f>
        <v>0</v>
      </c>
      <c r="F65" s="90">
        <f>SUM(D65:E65)</f>
        <v>-20</v>
      </c>
    </row>
    <row r="66" spans="1:6" ht="15">
      <c r="A66" s="26"/>
      <c r="B66" s="30"/>
      <c r="C66" s="23" t="s">
        <v>41</v>
      </c>
      <c r="D66" s="89">
        <f>SUM(D68)</f>
        <v>-20</v>
      </c>
      <c r="E66" s="89"/>
      <c r="F66" s="89">
        <f>SUM(D66:E66)</f>
        <v>-20</v>
      </c>
    </row>
    <row r="67" spans="1:6" ht="15">
      <c r="A67" s="26"/>
      <c r="B67" s="30"/>
      <c r="C67" s="23"/>
      <c r="D67" s="89"/>
      <c r="E67" s="89"/>
      <c r="F67" s="89"/>
    </row>
    <row r="68" spans="1:6" ht="14.25">
      <c r="A68" s="26"/>
      <c r="B68" s="30"/>
      <c r="C68" s="40" t="s">
        <v>40</v>
      </c>
      <c r="D68" s="90">
        <f>SUM(D69:D69)</f>
        <v>-20</v>
      </c>
      <c r="E68" s="90">
        <f>SUM(E69:E69)</f>
        <v>0</v>
      </c>
      <c r="F68" s="90">
        <f>SUM(D68:E68)</f>
        <v>-20</v>
      </c>
    </row>
    <row r="69" spans="1:6" ht="15">
      <c r="A69" s="26"/>
      <c r="B69" s="30"/>
      <c r="C69" s="23" t="s">
        <v>42</v>
      </c>
      <c r="D69" s="89">
        <v>-20</v>
      </c>
      <c r="E69" s="89"/>
      <c r="F69" s="89">
        <f>SUM(D69:E69)</f>
        <v>-20</v>
      </c>
    </row>
    <row r="70" spans="1:6" ht="15">
      <c r="A70" s="26"/>
      <c r="B70" s="30"/>
      <c r="C70" s="23"/>
      <c r="D70" s="89"/>
      <c r="E70" s="89"/>
      <c r="F70" s="89"/>
    </row>
    <row r="71" spans="1:6" ht="14.25">
      <c r="A71" s="20" t="s">
        <v>105</v>
      </c>
      <c r="B71" s="31"/>
      <c r="C71" s="40" t="s">
        <v>58</v>
      </c>
      <c r="D71" s="89"/>
      <c r="E71" s="89"/>
      <c r="F71" s="89"/>
    </row>
    <row r="72" spans="1:6" ht="14.25">
      <c r="A72" s="27"/>
      <c r="B72" s="30"/>
      <c r="C72" s="40" t="s">
        <v>39</v>
      </c>
      <c r="D72" s="90">
        <f>D78+D86+D94+D102+D110</f>
        <v>3420.7999999999997</v>
      </c>
      <c r="E72" s="90">
        <f>E78+E86+E94+E102+E110</f>
        <v>0</v>
      </c>
      <c r="F72" s="90">
        <f>SUM(D72:E72)</f>
        <v>3420.7999999999997</v>
      </c>
    </row>
    <row r="73" spans="1:6" ht="14.25">
      <c r="A73" s="27"/>
      <c r="B73" s="30"/>
      <c r="C73" s="40" t="s">
        <v>40</v>
      </c>
      <c r="D73" s="90">
        <f>SUM(D74:D75)</f>
        <v>3420.7999999999997</v>
      </c>
      <c r="E73" s="90">
        <f>SUM(E74:E75)</f>
        <v>0</v>
      </c>
      <c r="F73" s="90">
        <f>SUM(D73:E73)</f>
        <v>3420.7999999999997</v>
      </c>
    </row>
    <row r="74" spans="1:6" ht="15">
      <c r="A74" s="27"/>
      <c r="B74" s="30"/>
      <c r="C74" s="23" t="s">
        <v>35</v>
      </c>
      <c r="D74" s="89">
        <f>D82+D91+D99+D107+D115</f>
        <v>3762.7</v>
      </c>
      <c r="E74" s="89">
        <f>E82+E91+E99+E107+E115</f>
        <v>0</v>
      </c>
      <c r="F74" s="89">
        <f>SUM(D74:E74)</f>
        <v>3762.7</v>
      </c>
    </row>
    <row r="75" spans="1:6" ht="15">
      <c r="A75" s="27"/>
      <c r="B75" s="30"/>
      <c r="C75" s="23" t="s">
        <v>183</v>
      </c>
      <c r="D75" s="89">
        <f>SUM(D83)</f>
        <v>-341.9</v>
      </c>
      <c r="E75" s="89">
        <f>SUM(E83)</f>
        <v>0</v>
      </c>
      <c r="F75" s="89">
        <f>SUM(D75:E75)</f>
        <v>-341.9</v>
      </c>
    </row>
    <row r="76" spans="1:6" ht="14.25">
      <c r="A76" s="20" t="s">
        <v>148</v>
      </c>
      <c r="B76" s="31"/>
      <c r="C76" s="40" t="s">
        <v>11</v>
      </c>
      <c r="D76" s="90">
        <f>SUM(D81,D98)</f>
        <v>2955.7999999999997</v>
      </c>
      <c r="E76" s="90">
        <f>SUM(E98)</f>
        <v>0</v>
      </c>
      <c r="F76" s="90">
        <f>SUM(D76:E76)</f>
        <v>2955.7999999999997</v>
      </c>
    </row>
    <row r="77" spans="1:6" ht="15">
      <c r="A77" s="37" t="s">
        <v>253</v>
      </c>
      <c r="B77" s="36" t="s">
        <v>51</v>
      </c>
      <c r="C77" s="22" t="s">
        <v>121</v>
      </c>
      <c r="D77" s="91"/>
      <c r="E77" s="91"/>
      <c r="F77" s="91"/>
    </row>
    <row r="78" spans="1:6" ht="14.25">
      <c r="A78" s="26"/>
      <c r="B78" s="30"/>
      <c r="C78" s="40" t="s">
        <v>39</v>
      </c>
      <c r="D78" s="90">
        <f>SUM(D79)</f>
        <v>380</v>
      </c>
      <c r="E78" s="90">
        <f>SUM(E79:E79)</f>
        <v>0</v>
      </c>
      <c r="F78" s="90">
        <f>SUM(D78:E78)</f>
        <v>380</v>
      </c>
    </row>
    <row r="79" spans="1:6" ht="15">
      <c r="A79" s="26"/>
      <c r="B79" s="30"/>
      <c r="C79" s="23" t="s">
        <v>41</v>
      </c>
      <c r="D79" s="89">
        <f>SUM(D81)</f>
        <v>380</v>
      </c>
      <c r="E79" s="89"/>
      <c r="F79" s="89">
        <f>SUM(D79:E79)</f>
        <v>380</v>
      </c>
    </row>
    <row r="80" spans="1:6" ht="15">
      <c r="A80" s="26"/>
      <c r="B80" s="30"/>
      <c r="C80" s="23"/>
      <c r="D80" s="89"/>
      <c r="E80" s="89"/>
      <c r="F80" s="89"/>
    </row>
    <row r="81" spans="1:6" ht="14.25">
      <c r="A81" s="26"/>
      <c r="B81" s="30"/>
      <c r="C81" s="40" t="s">
        <v>40</v>
      </c>
      <c r="D81" s="90">
        <f>SUM(D82:D83)</f>
        <v>380</v>
      </c>
      <c r="E81" s="90">
        <f>SUM(E82:E82)</f>
        <v>0</v>
      </c>
      <c r="F81" s="90">
        <f>SUM(D81:E81)</f>
        <v>380</v>
      </c>
    </row>
    <row r="82" spans="1:6" ht="15">
      <c r="A82" s="26"/>
      <c r="B82" s="30"/>
      <c r="C82" s="23" t="s">
        <v>42</v>
      </c>
      <c r="D82" s="89">
        <f>380+341.9</f>
        <v>721.9</v>
      </c>
      <c r="E82" s="89"/>
      <c r="F82" s="89">
        <f>SUM(D82:E82)</f>
        <v>721.9</v>
      </c>
    </row>
    <row r="83" spans="1:6" ht="15">
      <c r="A83" s="26"/>
      <c r="B83" s="30"/>
      <c r="C83" s="23" t="s">
        <v>44</v>
      </c>
      <c r="D83" s="89">
        <v>-341.9</v>
      </c>
      <c r="E83" s="89"/>
      <c r="F83" s="89">
        <f>SUM(D83:E83)</f>
        <v>-341.9</v>
      </c>
    </row>
    <row r="84" spans="1:6" ht="14.25">
      <c r="A84" s="20"/>
      <c r="B84" s="31"/>
      <c r="C84" s="40"/>
      <c r="D84" s="90"/>
      <c r="E84" s="90"/>
      <c r="F84" s="90"/>
    </row>
    <row r="85" spans="1:6" ht="15">
      <c r="A85" s="37" t="s">
        <v>218</v>
      </c>
      <c r="B85" s="36" t="s">
        <v>276</v>
      </c>
      <c r="C85" s="22" t="s">
        <v>281</v>
      </c>
      <c r="D85" s="91"/>
      <c r="E85" s="91"/>
      <c r="F85" s="91"/>
    </row>
    <row r="86" spans="1:6" ht="14.25">
      <c r="A86" s="26"/>
      <c r="B86" s="30"/>
      <c r="C86" s="40" t="s">
        <v>39</v>
      </c>
      <c r="D86" s="90">
        <f>SUM(D87)</f>
        <v>186</v>
      </c>
      <c r="E86" s="90">
        <f>SUM(E87:E87)</f>
        <v>0</v>
      </c>
      <c r="F86" s="90">
        <f>SUM(D86:E86)</f>
        <v>186</v>
      </c>
    </row>
    <row r="87" spans="1:6" ht="15">
      <c r="A87" s="26"/>
      <c r="B87" s="30"/>
      <c r="C87" s="23" t="s">
        <v>41</v>
      </c>
      <c r="D87" s="89">
        <f>SUM(D90)</f>
        <v>186</v>
      </c>
      <c r="E87" s="89"/>
      <c r="F87" s="89">
        <f>SUM(D87:E87)</f>
        <v>186</v>
      </c>
    </row>
    <row r="88" spans="1:6" ht="15">
      <c r="A88" s="26"/>
      <c r="B88" s="30"/>
      <c r="C88" s="23" t="s">
        <v>282</v>
      </c>
      <c r="D88" s="89">
        <v>186</v>
      </c>
      <c r="E88" s="89"/>
      <c r="F88" s="89">
        <f>SUM(D88:E88)</f>
        <v>186</v>
      </c>
    </row>
    <row r="89" spans="1:6" ht="15">
      <c r="A89" s="26"/>
      <c r="B89" s="30"/>
      <c r="C89" s="23"/>
      <c r="D89" s="89"/>
      <c r="E89" s="89"/>
      <c r="F89" s="89"/>
    </row>
    <row r="90" spans="1:6" ht="14.25">
      <c r="A90" s="26"/>
      <c r="B90" s="30"/>
      <c r="C90" s="40" t="s">
        <v>40</v>
      </c>
      <c r="D90" s="90">
        <f>SUM(D91:D91)</f>
        <v>186</v>
      </c>
      <c r="E90" s="90">
        <f>SUM(E91:E91)</f>
        <v>0</v>
      </c>
      <c r="F90" s="90">
        <f>SUM(D90:E90)</f>
        <v>186</v>
      </c>
    </row>
    <row r="91" spans="1:6" ht="15">
      <c r="A91" s="26"/>
      <c r="B91" s="30"/>
      <c r="C91" s="23" t="s">
        <v>42</v>
      </c>
      <c r="D91" s="89">
        <v>186</v>
      </c>
      <c r="E91" s="89"/>
      <c r="F91" s="89">
        <f>SUM(D91:E91)</f>
        <v>186</v>
      </c>
    </row>
    <row r="92" spans="1:6" ht="14.25">
      <c r="A92" s="20"/>
      <c r="B92" s="31"/>
      <c r="C92" s="40"/>
      <c r="D92" s="90"/>
      <c r="E92" s="90"/>
      <c r="F92" s="90"/>
    </row>
    <row r="93" spans="1:6" ht="15">
      <c r="A93" s="37" t="s">
        <v>275</v>
      </c>
      <c r="B93" s="36" t="s">
        <v>52</v>
      </c>
      <c r="C93" s="22" t="s">
        <v>53</v>
      </c>
      <c r="D93" s="91"/>
      <c r="E93" s="91"/>
      <c r="F93" s="91"/>
    </row>
    <row r="94" spans="1:6" ht="14.25">
      <c r="A94" s="26"/>
      <c r="B94" s="30"/>
      <c r="C94" s="40" t="s">
        <v>39</v>
      </c>
      <c r="D94" s="90">
        <f>SUM(D95)</f>
        <v>2575.7999999999997</v>
      </c>
      <c r="E94" s="90">
        <f>SUM(E95:E95)</f>
        <v>0</v>
      </c>
      <c r="F94" s="90">
        <f>SUM(D94:E94)</f>
        <v>2575.7999999999997</v>
      </c>
    </row>
    <row r="95" spans="1:6" ht="15">
      <c r="A95" s="26"/>
      <c r="B95" s="30"/>
      <c r="C95" s="23" t="s">
        <v>41</v>
      </c>
      <c r="D95" s="89">
        <f>SUM(D98)</f>
        <v>2575.7999999999997</v>
      </c>
      <c r="E95" s="89"/>
      <c r="F95" s="89">
        <f>SUM(D95:E95)</f>
        <v>2575.7999999999997</v>
      </c>
    </row>
    <row r="96" spans="1:6" ht="15">
      <c r="A96" s="26"/>
      <c r="B96" s="30"/>
      <c r="C96" s="23" t="s">
        <v>282</v>
      </c>
      <c r="D96" s="89">
        <v>3355.2</v>
      </c>
      <c r="E96" s="89"/>
      <c r="F96" s="89">
        <f>SUM(D96:E96)</f>
        <v>3355.2</v>
      </c>
    </row>
    <row r="97" spans="1:6" ht="15">
      <c r="A97" s="26"/>
      <c r="B97" s="30"/>
      <c r="C97" s="23"/>
      <c r="D97" s="89"/>
      <c r="E97" s="89"/>
      <c r="F97" s="89"/>
    </row>
    <row r="98" spans="1:6" ht="14.25">
      <c r="A98" s="26"/>
      <c r="B98" s="30"/>
      <c r="C98" s="40" t="s">
        <v>40</v>
      </c>
      <c r="D98" s="90">
        <f>SUM(D99:D99)</f>
        <v>2575.7999999999997</v>
      </c>
      <c r="E98" s="90">
        <f>SUM(E99:E99)</f>
        <v>0</v>
      </c>
      <c r="F98" s="90">
        <f>SUM(D98:E98)</f>
        <v>2575.7999999999997</v>
      </c>
    </row>
    <row r="99" spans="1:6" ht="15">
      <c r="A99" s="26"/>
      <c r="B99" s="30"/>
      <c r="C99" s="23" t="s">
        <v>42</v>
      </c>
      <c r="D99" s="89">
        <f>-779.4+3355.2</f>
        <v>2575.7999999999997</v>
      </c>
      <c r="E99" s="89"/>
      <c r="F99" s="89">
        <f>SUM(D99:E99)</f>
        <v>2575.7999999999997</v>
      </c>
    </row>
    <row r="100" spans="1:6" ht="15">
      <c r="A100" s="26"/>
      <c r="B100" s="30"/>
      <c r="C100" s="23"/>
      <c r="D100" s="89"/>
      <c r="E100" s="89"/>
      <c r="F100" s="89"/>
    </row>
    <row r="101" spans="1:6" ht="15">
      <c r="A101" s="37" t="s">
        <v>283</v>
      </c>
      <c r="B101" s="36" t="s">
        <v>284</v>
      </c>
      <c r="C101" s="22" t="s">
        <v>285</v>
      </c>
      <c r="D101" s="91"/>
      <c r="E101" s="91"/>
      <c r="F101" s="91"/>
    </row>
    <row r="102" spans="1:6" ht="14.25">
      <c r="A102" s="26"/>
      <c r="B102" s="30"/>
      <c r="C102" s="40" t="s">
        <v>39</v>
      </c>
      <c r="D102" s="90">
        <f>SUM(D103)</f>
        <v>259</v>
      </c>
      <c r="E102" s="90">
        <f>SUM(E103:E103)</f>
        <v>0</v>
      </c>
      <c r="F102" s="90">
        <f>SUM(D102:E102)</f>
        <v>259</v>
      </c>
    </row>
    <row r="103" spans="1:6" ht="15">
      <c r="A103" s="26"/>
      <c r="B103" s="30"/>
      <c r="C103" s="23" t="s">
        <v>41</v>
      </c>
      <c r="D103" s="89">
        <f>SUM(D106)</f>
        <v>259</v>
      </c>
      <c r="E103" s="89"/>
      <c r="F103" s="89">
        <f>SUM(D103:E103)</f>
        <v>259</v>
      </c>
    </row>
    <row r="104" spans="1:6" ht="15">
      <c r="A104" s="26"/>
      <c r="B104" s="30"/>
      <c r="C104" s="23" t="s">
        <v>282</v>
      </c>
      <c r="D104" s="89">
        <v>259</v>
      </c>
      <c r="E104" s="89"/>
      <c r="F104" s="89">
        <f>SUM(D104:E104)</f>
        <v>259</v>
      </c>
    </row>
    <row r="105" spans="1:6" ht="15">
      <c r="A105" s="26"/>
      <c r="B105" s="30"/>
      <c r="C105" s="23"/>
      <c r="D105" s="89"/>
      <c r="E105" s="89"/>
      <c r="F105" s="89"/>
    </row>
    <row r="106" spans="1:6" ht="14.25">
      <c r="A106" s="26"/>
      <c r="B106" s="30"/>
      <c r="C106" s="40" t="s">
        <v>40</v>
      </c>
      <c r="D106" s="90">
        <f>SUM(D107:D107)</f>
        <v>259</v>
      </c>
      <c r="E106" s="90">
        <f>SUM(E107:E107)</f>
        <v>0</v>
      </c>
      <c r="F106" s="90">
        <f>SUM(D106:E106)</f>
        <v>259</v>
      </c>
    </row>
    <row r="107" spans="1:6" ht="15">
      <c r="A107" s="26"/>
      <c r="B107" s="30"/>
      <c r="C107" s="23" t="s">
        <v>42</v>
      </c>
      <c r="D107" s="89">
        <v>259</v>
      </c>
      <c r="E107" s="89"/>
      <c r="F107" s="89">
        <f>SUM(D107:E107)</f>
        <v>259</v>
      </c>
    </row>
    <row r="108" spans="1:6" ht="15">
      <c r="A108" s="26"/>
      <c r="B108" s="30"/>
      <c r="C108" s="23"/>
      <c r="D108" s="89"/>
      <c r="E108" s="89"/>
      <c r="F108" s="89"/>
    </row>
    <row r="109" spans="1:6" ht="15">
      <c r="A109" s="37" t="s">
        <v>286</v>
      </c>
      <c r="B109" s="36" t="s">
        <v>287</v>
      </c>
      <c r="C109" s="22" t="s">
        <v>288</v>
      </c>
      <c r="D109" s="91"/>
      <c r="E109" s="91"/>
      <c r="F109" s="91"/>
    </row>
    <row r="110" spans="1:6" ht="14.25">
      <c r="A110" s="26"/>
      <c r="B110" s="30"/>
      <c r="C110" s="40" t="s">
        <v>39</v>
      </c>
      <c r="D110" s="90">
        <f>SUM(D111)</f>
        <v>20</v>
      </c>
      <c r="E110" s="90">
        <f>SUM(E111:E111)</f>
        <v>0</v>
      </c>
      <c r="F110" s="90">
        <f>SUM(D110:E110)</f>
        <v>20</v>
      </c>
    </row>
    <row r="111" spans="1:6" ht="15">
      <c r="A111" s="26"/>
      <c r="B111" s="30"/>
      <c r="C111" s="23" t="s">
        <v>41</v>
      </c>
      <c r="D111" s="89">
        <f>SUM(D114)</f>
        <v>20</v>
      </c>
      <c r="E111" s="89"/>
      <c r="F111" s="89">
        <f>SUM(D111:E111)</f>
        <v>20</v>
      </c>
    </row>
    <row r="112" spans="1:6" ht="15">
      <c r="A112" s="26"/>
      <c r="B112" s="30"/>
      <c r="C112" s="23" t="s">
        <v>282</v>
      </c>
      <c r="D112" s="89">
        <v>20</v>
      </c>
      <c r="E112" s="89"/>
      <c r="F112" s="89">
        <f>SUM(D112:E112)</f>
        <v>20</v>
      </c>
    </row>
    <row r="113" spans="1:6" ht="15">
      <c r="A113" s="26"/>
      <c r="B113" s="30"/>
      <c r="C113" s="23"/>
      <c r="D113" s="89"/>
      <c r="E113" s="89"/>
      <c r="F113" s="89"/>
    </row>
    <row r="114" spans="1:6" ht="14.25">
      <c r="A114" s="26"/>
      <c r="B114" s="30"/>
      <c r="C114" s="40" t="s">
        <v>40</v>
      </c>
      <c r="D114" s="90">
        <f>SUM(D115:D115)</f>
        <v>20</v>
      </c>
      <c r="E114" s="90">
        <f>SUM(E115:E115)</f>
        <v>0</v>
      </c>
      <c r="F114" s="90">
        <f>SUM(D114:E114)</f>
        <v>20</v>
      </c>
    </row>
    <row r="115" spans="1:6" ht="15">
      <c r="A115" s="26"/>
      <c r="B115" s="30"/>
      <c r="C115" s="23" t="s">
        <v>42</v>
      </c>
      <c r="D115" s="89">
        <v>20</v>
      </c>
      <c r="E115" s="89"/>
      <c r="F115" s="89">
        <f>SUM(D115:E115)</f>
        <v>20</v>
      </c>
    </row>
    <row r="116" spans="1:6" ht="15">
      <c r="A116" s="26"/>
      <c r="B116" s="30"/>
      <c r="C116" s="23"/>
      <c r="D116" s="89"/>
      <c r="E116" s="89"/>
      <c r="F116" s="89"/>
    </row>
    <row r="117" spans="1:6" ht="14.25">
      <c r="A117" s="20" t="s">
        <v>106</v>
      </c>
      <c r="B117" s="31"/>
      <c r="C117" s="40" t="s">
        <v>57</v>
      </c>
      <c r="D117" s="89"/>
      <c r="E117" s="89"/>
      <c r="F117" s="89"/>
    </row>
    <row r="118" spans="1:6" ht="14.25">
      <c r="A118" s="27"/>
      <c r="B118" s="30"/>
      <c r="C118" s="40" t="s">
        <v>39</v>
      </c>
      <c r="D118" s="90">
        <f>SUM(D123,D130,D137,D146,D153,D160)</f>
        <v>165</v>
      </c>
      <c r="E118" s="90">
        <f>SUM(E123,E130,E137,E146,E153,E160)</f>
        <v>439</v>
      </c>
      <c r="F118" s="90">
        <f>SUM(D118:E118)</f>
        <v>604</v>
      </c>
    </row>
    <row r="119" spans="1:6" ht="14.25">
      <c r="A119" s="27"/>
      <c r="B119" s="30"/>
      <c r="C119" s="40" t="s">
        <v>40</v>
      </c>
      <c r="D119" s="90">
        <f>SUM(D120:D120)</f>
        <v>165</v>
      </c>
      <c r="E119" s="90">
        <f>SUM(E120:E120)</f>
        <v>439</v>
      </c>
      <c r="F119" s="90">
        <f>SUM(D119:E119)</f>
        <v>604</v>
      </c>
    </row>
    <row r="120" spans="1:6" ht="15">
      <c r="A120" s="27"/>
      <c r="B120" s="30"/>
      <c r="C120" s="23" t="s">
        <v>35</v>
      </c>
      <c r="D120" s="89">
        <f>SUM(D127,D134,D143,D150,D157,D164)</f>
        <v>165</v>
      </c>
      <c r="E120" s="89">
        <f>SUM(E134,E143,E150,E157,E164)</f>
        <v>439</v>
      </c>
      <c r="F120" s="89">
        <f>SUM(D120:E120)</f>
        <v>604</v>
      </c>
    </row>
    <row r="121" spans="1:6" ht="14.25">
      <c r="A121" s="20" t="s">
        <v>149</v>
      </c>
      <c r="B121" s="31"/>
      <c r="C121" s="40" t="s">
        <v>196</v>
      </c>
      <c r="D121" s="90">
        <f>SUM(D126,D133,D142,D149,D156,D163)</f>
        <v>165</v>
      </c>
      <c r="E121" s="90">
        <f>SUM(E126,E133,E142,E149,E156,E163)</f>
        <v>439</v>
      </c>
      <c r="F121" s="90">
        <f>SUM(D121:E121)</f>
        <v>604</v>
      </c>
    </row>
    <row r="122" spans="1:6" ht="15">
      <c r="A122" s="37" t="s">
        <v>150</v>
      </c>
      <c r="B122" s="36" t="s">
        <v>60</v>
      </c>
      <c r="C122" s="22" t="s">
        <v>59</v>
      </c>
      <c r="D122" s="91"/>
      <c r="E122" s="91"/>
      <c r="F122" s="91"/>
    </row>
    <row r="123" spans="1:6" ht="14.25">
      <c r="A123" s="26"/>
      <c r="B123" s="30"/>
      <c r="C123" s="40" t="s">
        <v>39</v>
      </c>
      <c r="D123" s="90">
        <f>SUM(D124:D124)</f>
        <v>390</v>
      </c>
      <c r="E123" s="90">
        <f>SUM(E124:E124)</f>
        <v>0</v>
      </c>
      <c r="F123" s="90">
        <f>SUM(D123:E123)</f>
        <v>390</v>
      </c>
    </row>
    <row r="124" spans="1:6" ht="15">
      <c r="A124" s="26"/>
      <c r="B124" s="30"/>
      <c r="C124" s="23" t="s">
        <v>41</v>
      </c>
      <c r="D124" s="89">
        <f>SUM(D126)</f>
        <v>390</v>
      </c>
      <c r="E124" s="89"/>
      <c r="F124" s="89">
        <f>SUM(D124:E124)</f>
        <v>390</v>
      </c>
    </row>
    <row r="125" spans="1:6" ht="15">
      <c r="A125" s="26"/>
      <c r="B125" s="30"/>
      <c r="C125" s="23"/>
      <c r="D125" s="89"/>
      <c r="E125" s="89"/>
      <c r="F125" s="89"/>
    </row>
    <row r="126" spans="1:6" ht="14.25">
      <c r="A126" s="26"/>
      <c r="B126" s="30"/>
      <c r="C126" s="40" t="s">
        <v>40</v>
      </c>
      <c r="D126" s="90">
        <f>SUM(D127:D127)</f>
        <v>390</v>
      </c>
      <c r="E126" s="90">
        <f>SUM(E127:E127)</f>
        <v>0</v>
      </c>
      <c r="F126" s="90">
        <f>SUM(D126:E126)</f>
        <v>390</v>
      </c>
    </row>
    <row r="127" spans="1:6" ht="15">
      <c r="A127" s="26"/>
      <c r="B127" s="30"/>
      <c r="C127" s="23" t="s">
        <v>42</v>
      </c>
      <c r="D127" s="89">
        <f>410-20</f>
        <v>390</v>
      </c>
      <c r="E127" s="89"/>
      <c r="F127" s="89">
        <f>SUM(D127:E127)</f>
        <v>390</v>
      </c>
    </row>
    <row r="128" spans="1:6" ht="14.25">
      <c r="A128" s="20"/>
      <c r="B128" s="31"/>
      <c r="C128" s="40"/>
      <c r="D128" s="90"/>
      <c r="E128" s="90"/>
      <c r="F128" s="90"/>
    </row>
    <row r="129" spans="1:6" ht="30">
      <c r="A129" s="37" t="s">
        <v>220</v>
      </c>
      <c r="B129" s="36" t="s">
        <v>61</v>
      </c>
      <c r="C129" s="22" t="s">
        <v>200</v>
      </c>
      <c r="D129" s="91"/>
      <c r="E129" s="91"/>
      <c r="F129" s="91"/>
    </row>
    <row r="130" spans="1:6" ht="14.25">
      <c r="A130" s="26"/>
      <c r="B130" s="30"/>
      <c r="C130" s="40" t="s">
        <v>39</v>
      </c>
      <c r="D130" s="90">
        <f>SUM(D131:D131)</f>
        <v>0</v>
      </c>
      <c r="E130" s="90">
        <f>SUM(E131:E131)</f>
        <v>39</v>
      </c>
      <c r="F130" s="90">
        <f>SUM(D130:E130)</f>
        <v>39</v>
      </c>
    </row>
    <row r="131" spans="1:6" ht="15">
      <c r="A131" s="26"/>
      <c r="B131" s="30"/>
      <c r="C131" s="23" t="s">
        <v>118</v>
      </c>
      <c r="D131" s="89"/>
      <c r="E131" s="89">
        <v>39</v>
      </c>
      <c r="F131" s="89">
        <f>SUM(D131:E131)</f>
        <v>39</v>
      </c>
    </row>
    <row r="132" spans="1:6" ht="15">
      <c r="A132" s="26"/>
      <c r="B132" s="30"/>
      <c r="C132" s="23"/>
      <c r="D132" s="89"/>
      <c r="E132" s="89"/>
      <c r="F132" s="89"/>
    </row>
    <row r="133" spans="1:6" ht="14.25">
      <c r="A133" s="26"/>
      <c r="B133" s="30"/>
      <c r="C133" s="40" t="s">
        <v>40</v>
      </c>
      <c r="D133" s="90">
        <f>SUM(D134:D134)</f>
        <v>0</v>
      </c>
      <c r="E133" s="90">
        <f>SUM(E134:E134)</f>
        <v>39</v>
      </c>
      <c r="F133" s="90">
        <f>SUM(D133:E133)</f>
        <v>39</v>
      </c>
    </row>
    <row r="134" spans="1:6" ht="15">
      <c r="A134" s="26"/>
      <c r="B134" s="30"/>
      <c r="C134" s="23" t="s">
        <v>42</v>
      </c>
      <c r="D134" s="89"/>
      <c r="E134" s="89">
        <v>39</v>
      </c>
      <c r="F134" s="89">
        <f>SUM(D134:E134)</f>
        <v>39</v>
      </c>
    </row>
    <row r="135" spans="1:6" ht="15">
      <c r="A135" s="26"/>
      <c r="B135" s="30"/>
      <c r="C135" s="23"/>
      <c r="D135" s="89"/>
      <c r="E135" s="89"/>
      <c r="F135" s="89"/>
    </row>
    <row r="136" spans="1:6" ht="15">
      <c r="A136" s="37" t="s">
        <v>229</v>
      </c>
      <c r="B136" s="36" t="s">
        <v>62</v>
      </c>
      <c r="C136" s="22" t="s">
        <v>115</v>
      </c>
      <c r="D136" s="91"/>
      <c r="E136" s="91"/>
      <c r="F136" s="91"/>
    </row>
    <row r="137" spans="1:6" ht="14.25">
      <c r="A137" s="26"/>
      <c r="B137" s="30"/>
      <c r="C137" s="40" t="s">
        <v>39</v>
      </c>
      <c r="D137" s="90">
        <f>SUM(D138:D140)</f>
        <v>-26</v>
      </c>
      <c r="E137" s="90">
        <f>SUM(E138:E140)</f>
        <v>120</v>
      </c>
      <c r="F137" s="90">
        <f>SUM(D137:E137)</f>
        <v>94</v>
      </c>
    </row>
    <row r="138" spans="1:6" ht="15">
      <c r="A138" s="26"/>
      <c r="B138" s="30"/>
      <c r="C138" s="23" t="s">
        <v>41</v>
      </c>
      <c r="D138" s="89">
        <f>SUM(D142)</f>
        <v>-26</v>
      </c>
      <c r="E138" s="89"/>
      <c r="F138" s="89">
        <f>SUM(D138:E138)</f>
        <v>-26</v>
      </c>
    </row>
    <row r="139" spans="1:6" ht="15">
      <c r="A139" s="26"/>
      <c r="B139" s="30"/>
      <c r="C139" s="23" t="s">
        <v>119</v>
      </c>
      <c r="D139" s="89"/>
      <c r="E139" s="89">
        <v>85</v>
      </c>
      <c r="F139" s="89">
        <f>SUM(D139:E139)</f>
        <v>85</v>
      </c>
    </row>
    <row r="140" spans="1:6" ht="15">
      <c r="A140" s="26"/>
      <c r="B140" s="30"/>
      <c r="C140" s="23" t="s">
        <v>114</v>
      </c>
      <c r="D140" s="89"/>
      <c r="E140" s="89">
        <v>35</v>
      </c>
      <c r="F140" s="89">
        <f>SUM(D140:E140)</f>
        <v>35</v>
      </c>
    </row>
    <row r="141" spans="1:6" ht="15">
      <c r="A141" s="26"/>
      <c r="B141" s="30"/>
      <c r="C141" s="23"/>
      <c r="D141" s="89"/>
      <c r="E141" s="89"/>
      <c r="F141" s="89"/>
    </row>
    <row r="142" spans="1:6" ht="14.25">
      <c r="A142" s="26"/>
      <c r="B142" s="30"/>
      <c r="C142" s="40" t="s">
        <v>40</v>
      </c>
      <c r="D142" s="90">
        <f>SUM(D143:D143)</f>
        <v>-26</v>
      </c>
      <c r="E142" s="90">
        <f>SUM(E143:E143)</f>
        <v>120</v>
      </c>
      <c r="F142" s="90">
        <f>SUM(D142:E142)</f>
        <v>94</v>
      </c>
    </row>
    <row r="143" spans="1:6" ht="15">
      <c r="A143" s="26"/>
      <c r="B143" s="30"/>
      <c r="C143" s="23" t="s">
        <v>42</v>
      </c>
      <c r="D143" s="89">
        <v>-26</v>
      </c>
      <c r="E143" s="89">
        <v>120</v>
      </c>
      <c r="F143" s="89">
        <f>SUM(D143:E143)</f>
        <v>94</v>
      </c>
    </row>
    <row r="144" spans="1:6" ht="15">
      <c r="A144" s="26"/>
      <c r="B144" s="30"/>
      <c r="C144" s="23"/>
      <c r="D144" s="89"/>
      <c r="E144" s="89"/>
      <c r="F144" s="89"/>
    </row>
    <row r="145" spans="1:6" ht="15">
      <c r="A145" s="37" t="s">
        <v>230</v>
      </c>
      <c r="B145" s="36" t="s">
        <v>63</v>
      </c>
      <c r="C145" s="22" t="s">
        <v>64</v>
      </c>
      <c r="D145" s="91"/>
      <c r="E145" s="91"/>
      <c r="F145" s="91"/>
    </row>
    <row r="146" spans="1:6" ht="14.25">
      <c r="A146" s="26"/>
      <c r="B146" s="30"/>
      <c r="C146" s="40" t="s">
        <v>39</v>
      </c>
      <c r="D146" s="90">
        <f>SUM(D147)</f>
        <v>11</v>
      </c>
      <c r="E146" s="90">
        <f>SUM(E147)</f>
        <v>0</v>
      </c>
      <c r="F146" s="90">
        <f>SUM(D146:E146)</f>
        <v>11</v>
      </c>
    </row>
    <row r="147" spans="1:6" ht="15">
      <c r="A147" s="26"/>
      <c r="B147" s="30"/>
      <c r="C147" s="23" t="s">
        <v>41</v>
      </c>
      <c r="D147" s="89">
        <f>SUM(D149)</f>
        <v>11</v>
      </c>
      <c r="E147" s="89"/>
      <c r="F147" s="89">
        <f>SUM(D147:E147)</f>
        <v>11</v>
      </c>
    </row>
    <row r="148" spans="1:6" ht="15">
      <c r="A148" s="26"/>
      <c r="B148" s="30"/>
      <c r="C148" s="23"/>
      <c r="D148" s="89"/>
      <c r="E148" s="89"/>
      <c r="F148" s="89"/>
    </row>
    <row r="149" spans="1:6" ht="14.25">
      <c r="A149" s="26"/>
      <c r="B149" s="30"/>
      <c r="C149" s="40" t="s">
        <v>40</v>
      </c>
      <c r="D149" s="90">
        <f>SUM(D150:D150)</f>
        <v>11</v>
      </c>
      <c r="E149" s="90">
        <f>SUM(E150:E150)</f>
        <v>0</v>
      </c>
      <c r="F149" s="90">
        <f>SUM(D149:E149)</f>
        <v>11</v>
      </c>
    </row>
    <row r="150" spans="1:6" ht="15">
      <c r="A150" s="26"/>
      <c r="B150" s="30"/>
      <c r="C150" s="23" t="s">
        <v>42</v>
      </c>
      <c r="D150" s="89">
        <f>-89+100</f>
        <v>11</v>
      </c>
      <c r="E150" s="89"/>
      <c r="F150" s="89">
        <f>SUM(D150:E150)</f>
        <v>11</v>
      </c>
    </row>
    <row r="151" spans="1:6" ht="15">
      <c r="A151" s="26"/>
      <c r="B151" s="30"/>
      <c r="C151" s="23"/>
      <c r="D151" s="89"/>
      <c r="E151" s="89"/>
      <c r="F151" s="89"/>
    </row>
    <row r="152" spans="1:6" ht="15">
      <c r="A152" s="37" t="s">
        <v>231</v>
      </c>
      <c r="B152" s="36" t="s">
        <v>65</v>
      </c>
      <c r="C152" s="22" t="s">
        <v>66</v>
      </c>
      <c r="D152" s="91"/>
      <c r="E152" s="91"/>
      <c r="F152" s="91"/>
    </row>
    <row r="153" spans="1:6" ht="14.25">
      <c r="A153" s="26"/>
      <c r="B153" s="30"/>
      <c r="C153" s="40" t="s">
        <v>39</v>
      </c>
      <c r="D153" s="90">
        <f>SUM(D154)</f>
        <v>0</v>
      </c>
      <c r="E153" s="90">
        <f>SUM(E154)</f>
        <v>280</v>
      </c>
      <c r="F153" s="90">
        <f>SUM(D153:E153)</f>
        <v>280</v>
      </c>
    </row>
    <row r="154" spans="1:6" ht="15">
      <c r="A154" s="26"/>
      <c r="B154" s="30"/>
      <c r="C154" s="23" t="s">
        <v>118</v>
      </c>
      <c r="D154" s="89"/>
      <c r="E154" s="89">
        <v>280</v>
      </c>
      <c r="F154" s="89">
        <f>SUM(D154:E154)</f>
        <v>280</v>
      </c>
    </row>
    <row r="155" spans="1:6" ht="15">
      <c r="A155" s="26"/>
      <c r="B155" s="30"/>
      <c r="C155" s="23"/>
      <c r="D155" s="89"/>
      <c r="E155" s="89"/>
      <c r="F155" s="89"/>
    </row>
    <row r="156" spans="1:6" ht="14.25">
      <c r="A156" s="26"/>
      <c r="B156" s="30"/>
      <c r="C156" s="40" t="s">
        <v>40</v>
      </c>
      <c r="D156" s="90">
        <f>SUM(D157:D157)</f>
        <v>0</v>
      </c>
      <c r="E156" s="90">
        <f>SUM(E157:E157)</f>
        <v>280</v>
      </c>
      <c r="F156" s="90">
        <f>SUM(D156:E156)</f>
        <v>280</v>
      </c>
    </row>
    <row r="157" spans="1:6" ht="15">
      <c r="A157" s="26"/>
      <c r="B157" s="30"/>
      <c r="C157" s="23" t="s">
        <v>42</v>
      </c>
      <c r="D157" s="89"/>
      <c r="E157" s="89">
        <v>280</v>
      </c>
      <c r="F157" s="89">
        <f>SUM(D157:E157)</f>
        <v>280</v>
      </c>
    </row>
    <row r="158" spans="1:6" ht="15">
      <c r="A158" s="26"/>
      <c r="B158" s="30"/>
      <c r="C158" s="23"/>
      <c r="D158" s="89"/>
      <c r="E158" s="89"/>
      <c r="F158" s="89"/>
    </row>
    <row r="159" spans="1:6" ht="15">
      <c r="A159" s="37" t="s">
        <v>280</v>
      </c>
      <c r="B159" s="36" t="s">
        <v>71</v>
      </c>
      <c r="C159" s="22" t="s">
        <v>72</v>
      </c>
      <c r="D159" s="91"/>
      <c r="E159" s="91"/>
      <c r="F159" s="91"/>
    </row>
    <row r="160" spans="1:6" ht="14.25">
      <c r="A160" s="26"/>
      <c r="B160" s="30"/>
      <c r="C160" s="40" t="s">
        <v>39</v>
      </c>
      <c r="D160" s="90">
        <f>SUM(D161:D161)</f>
        <v>-210</v>
      </c>
      <c r="E160" s="90">
        <f>SUM(E161:E161)</f>
        <v>0</v>
      </c>
      <c r="F160" s="90">
        <f>SUM(D160:E160)</f>
        <v>-210</v>
      </c>
    </row>
    <row r="161" spans="1:6" ht="15">
      <c r="A161" s="26"/>
      <c r="B161" s="30"/>
      <c r="C161" s="23" t="s">
        <v>41</v>
      </c>
      <c r="D161" s="89">
        <f>SUM(D163)</f>
        <v>-210</v>
      </c>
      <c r="E161" s="89"/>
      <c r="F161" s="89">
        <f>SUM(D161:E161)</f>
        <v>-210</v>
      </c>
    </row>
    <row r="162" spans="1:6" ht="15">
      <c r="A162" s="26"/>
      <c r="B162" s="30"/>
      <c r="C162" s="23"/>
      <c r="D162" s="89"/>
      <c r="E162" s="89"/>
      <c r="F162" s="89"/>
    </row>
    <row r="163" spans="1:6" ht="14.25">
      <c r="A163" s="26"/>
      <c r="B163" s="30"/>
      <c r="C163" s="40" t="s">
        <v>40</v>
      </c>
      <c r="D163" s="90">
        <f>SUM(D164:D164)</f>
        <v>-210</v>
      </c>
      <c r="E163" s="90">
        <f>SUM(E164:E164)</f>
        <v>0</v>
      </c>
      <c r="F163" s="90">
        <f>SUM(D163:E163)</f>
        <v>-210</v>
      </c>
    </row>
    <row r="164" spans="1:6" ht="15">
      <c r="A164" s="26"/>
      <c r="B164" s="30"/>
      <c r="C164" s="23" t="s">
        <v>42</v>
      </c>
      <c r="D164" s="89">
        <v>-210</v>
      </c>
      <c r="E164" s="89"/>
      <c r="F164" s="89">
        <f>SUM(D164:E164)</f>
        <v>-210</v>
      </c>
    </row>
    <row r="165" spans="1:6" ht="15">
      <c r="A165" s="26"/>
      <c r="B165" s="30"/>
      <c r="C165" s="23"/>
      <c r="D165" s="89"/>
      <c r="E165" s="89"/>
      <c r="F165" s="89"/>
    </row>
    <row r="166" spans="1:6" ht="14.25">
      <c r="A166" s="20" t="s">
        <v>107</v>
      </c>
      <c r="B166" s="31"/>
      <c r="C166" s="40" t="s">
        <v>75</v>
      </c>
      <c r="D166" s="89"/>
      <c r="E166" s="89"/>
      <c r="F166" s="89"/>
    </row>
    <row r="167" spans="1:6" ht="14.25">
      <c r="A167" s="27"/>
      <c r="B167" s="30"/>
      <c r="C167" s="40" t="s">
        <v>39</v>
      </c>
      <c r="D167" s="90">
        <f>SUM(D173,D180,D188,D197)</f>
        <v>-680</v>
      </c>
      <c r="E167" s="90">
        <f>SUM(E173,E180,E188,E197)</f>
        <v>-5700</v>
      </c>
      <c r="F167" s="90">
        <f>SUM(D167:E167)</f>
        <v>-6380</v>
      </c>
    </row>
    <row r="168" spans="1:6" ht="14.25">
      <c r="A168" s="27"/>
      <c r="B168" s="30"/>
      <c r="C168" s="40" t="s">
        <v>40</v>
      </c>
      <c r="D168" s="90">
        <f>SUM(D169:D170)</f>
        <v>-680</v>
      </c>
      <c r="E168" s="90">
        <f>SUM(E169:E170)</f>
        <v>-5700</v>
      </c>
      <c r="F168" s="90">
        <f>SUM(D168:E168)</f>
        <v>-6380</v>
      </c>
    </row>
    <row r="169" spans="1:6" ht="15">
      <c r="A169" s="27"/>
      <c r="B169" s="30"/>
      <c r="C169" s="23" t="s">
        <v>35</v>
      </c>
      <c r="D169" s="89">
        <f>SUM(D185,D201)</f>
        <v>850</v>
      </c>
      <c r="E169" s="89">
        <f>SUM(E185,E201)</f>
        <v>0</v>
      </c>
      <c r="F169" s="89">
        <f>SUM(D169:E169)</f>
        <v>850</v>
      </c>
    </row>
    <row r="170" spans="1:6" ht="15">
      <c r="A170" s="27"/>
      <c r="B170" s="30"/>
      <c r="C170" s="23" t="s">
        <v>43</v>
      </c>
      <c r="D170" s="89">
        <f>SUM(D177,D193)</f>
        <v>-1530</v>
      </c>
      <c r="E170" s="89">
        <f>SUM(E177,E193)</f>
        <v>-5700</v>
      </c>
      <c r="F170" s="89">
        <f>SUM(D170:E170)</f>
        <v>-7230</v>
      </c>
    </row>
    <row r="171" spans="1:6" ht="14.25">
      <c r="A171" s="20" t="s">
        <v>152</v>
      </c>
      <c r="B171" s="31"/>
      <c r="C171" s="40" t="s">
        <v>8</v>
      </c>
      <c r="D171" s="90">
        <f>SUM(D176,D184,D192)</f>
        <v>-2180</v>
      </c>
      <c r="E171" s="90">
        <f>SUM(E176,E184,E192)</f>
        <v>-5700</v>
      </c>
      <c r="F171" s="90">
        <f>SUM(D171:E171)</f>
        <v>-7880</v>
      </c>
    </row>
    <row r="172" spans="1:6" ht="15">
      <c r="A172" s="37" t="s">
        <v>153</v>
      </c>
      <c r="B172" s="36" t="s">
        <v>76</v>
      </c>
      <c r="C172" s="22" t="s">
        <v>81</v>
      </c>
      <c r="D172" s="91"/>
      <c r="E172" s="91"/>
      <c r="F172" s="91"/>
    </row>
    <row r="173" spans="1:6" ht="14.25">
      <c r="A173" s="26"/>
      <c r="B173" s="30"/>
      <c r="C173" s="40" t="s">
        <v>39</v>
      </c>
      <c r="D173" s="90">
        <f>SUM(D174)</f>
        <v>-530</v>
      </c>
      <c r="E173" s="90">
        <f>SUM(E174)</f>
        <v>0</v>
      </c>
      <c r="F173" s="90">
        <f>SUM(D173:E173)</f>
        <v>-530</v>
      </c>
    </row>
    <row r="174" spans="1:6" ht="15">
      <c r="A174" s="26"/>
      <c r="B174" s="30"/>
      <c r="C174" s="23" t="s">
        <v>41</v>
      </c>
      <c r="D174" s="89">
        <f>SUM(D176)</f>
        <v>-530</v>
      </c>
      <c r="E174" s="89"/>
      <c r="F174" s="89">
        <f>SUM(D174:E174)</f>
        <v>-530</v>
      </c>
    </row>
    <row r="175" spans="1:6" ht="15">
      <c r="A175" s="26"/>
      <c r="B175" s="30"/>
      <c r="C175" s="23"/>
      <c r="D175" s="89"/>
      <c r="E175" s="89"/>
      <c r="F175" s="89"/>
    </row>
    <row r="176" spans="1:6" ht="15" customHeight="1">
      <c r="A176" s="26"/>
      <c r="B176" s="30"/>
      <c r="C176" s="40" t="s">
        <v>40</v>
      </c>
      <c r="D176" s="90">
        <f>SUM(D177:D177)</f>
        <v>-530</v>
      </c>
      <c r="E176" s="90">
        <f>SUM(E177:E177)</f>
        <v>0</v>
      </c>
      <c r="F176" s="90">
        <f>SUM(D176:E176)</f>
        <v>-530</v>
      </c>
    </row>
    <row r="177" spans="1:6" ht="15">
      <c r="A177" s="26"/>
      <c r="B177" s="30"/>
      <c r="C177" s="23" t="s">
        <v>44</v>
      </c>
      <c r="D177" s="89">
        <v>-530</v>
      </c>
      <c r="E177" s="89"/>
      <c r="F177" s="89">
        <f>SUM(D177:E177)</f>
        <v>-530</v>
      </c>
    </row>
    <row r="178" spans="1:6" ht="15">
      <c r="A178" s="26"/>
      <c r="B178" s="30"/>
      <c r="C178" s="23"/>
      <c r="D178" s="89"/>
      <c r="E178" s="89"/>
      <c r="F178" s="89"/>
    </row>
    <row r="179" spans="1:6" ht="15">
      <c r="A179" s="37" t="s">
        <v>232</v>
      </c>
      <c r="B179" s="36" t="s">
        <v>79</v>
      </c>
      <c r="C179" s="22" t="s">
        <v>77</v>
      </c>
      <c r="D179" s="91"/>
      <c r="E179" s="91"/>
      <c r="F179" s="91"/>
    </row>
    <row r="180" spans="1:6" ht="14.25">
      <c r="A180" s="26"/>
      <c r="B180" s="30"/>
      <c r="C180" s="40" t="s">
        <v>39</v>
      </c>
      <c r="D180" s="90">
        <f>SUM(D181:D182)</f>
        <v>-650</v>
      </c>
      <c r="E180" s="90">
        <f>SUM(E181:E182)</f>
        <v>0</v>
      </c>
      <c r="F180" s="90">
        <f>SUM(D180:E180)</f>
        <v>-650</v>
      </c>
    </row>
    <row r="181" spans="1:6" ht="15">
      <c r="A181" s="26"/>
      <c r="B181" s="30"/>
      <c r="C181" s="23" t="s">
        <v>41</v>
      </c>
      <c r="D181" s="89">
        <f>SUM(D184)</f>
        <v>-650</v>
      </c>
      <c r="E181" s="89"/>
      <c r="F181" s="89">
        <f>SUM(D181:E181)</f>
        <v>-650</v>
      </c>
    </row>
    <row r="182" spans="1:6" ht="15">
      <c r="A182" s="26"/>
      <c r="B182" s="30"/>
      <c r="C182" s="23" t="s">
        <v>151</v>
      </c>
      <c r="D182" s="89"/>
      <c r="E182" s="89"/>
      <c r="F182" s="89">
        <f>SUM(D182:E182)</f>
        <v>0</v>
      </c>
    </row>
    <row r="183" spans="1:6" ht="15">
      <c r="A183" s="26"/>
      <c r="B183" s="30"/>
      <c r="C183" s="23"/>
      <c r="D183" s="89"/>
      <c r="E183" s="89"/>
      <c r="F183" s="89"/>
    </row>
    <row r="184" spans="1:6" ht="14.25">
      <c r="A184" s="26"/>
      <c r="B184" s="30"/>
      <c r="C184" s="40" t="s">
        <v>40</v>
      </c>
      <c r="D184" s="90">
        <f>SUM(D185:D185)</f>
        <v>-650</v>
      </c>
      <c r="E184" s="90">
        <f>SUM(E185:E185)</f>
        <v>0</v>
      </c>
      <c r="F184" s="90">
        <f>SUM(D184:E184)</f>
        <v>-650</v>
      </c>
    </row>
    <row r="185" spans="1:6" ht="15">
      <c r="A185" s="26"/>
      <c r="B185" s="30"/>
      <c r="C185" s="23" t="s">
        <v>42</v>
      </c>
      <c r="D185" s="89">
        <v>-650</v>
      </c>
      <c r="E185" s="89"/>
      <c r="F185" s="89">
        <f>SUM(D185:E185)</f>
        <v>-650</v>
      </c>
    </row>
    <row r="186" spans="1:6" ht="15">
      <c r="A186" s="26"/>
      <c r="B186" s="30"/>
      <c r="C186" s="23"/>
      <c r="D186" s="89"/>
      <c r="E186" s="89"/>
      <c r="F186" s="89"/>
    </row>
    <row r="187" spans="1:6" ht="15">
      <c r="A187" s="37" t="s">
        <v>233</v>
      </c>
      <c r="B187" s="36" t="s">
        <v>80</v>
      </c>
      <c r="C187" s="22" t="s">
        <v>78</v>
      </c>
      <c r="D187" s="91"/>
      <c r="E187" s="91"/>
      <c r="F187" s="91"/>
    </row>
    <row r="188" spans="1:6" ht="14.25">
      <c r="A188" s="26"/>
      <c r="B188" s="30"/>
      <c r="C188" s="40" t="s">
        <v>39</v>
      </c>
      <c r="D188" s="90">
        <f>SUM(D189:D190)</f>
        <v>-1000</v>
      </c>
      <c r="E188" s="90">
        <f>SUM(E189:E190)</f>
        <v>-5700</v>
      </c>
      <c r="F188" s="90">
        <f>SUM(D188:E188)</f>
        <v>-6700</v>
      </c>
    </row>
    <row r="189" spans="1:6" ht="15">
      <c r="A189" s="26"/>
      <c r="B189" s="30"/>
      <c r="C189" s="23" t="s">
        <v>41</v>
      </c>
      <c r="D189" s="89">
        <f>SUM(D192)</f>
        <v>-1000</v>
      </c>
      <c r="E189" s="89"/>
      <c r="F189" s="89">
        <f>SUM(D189:E189)</f>
        <v>-1000</v>
      </c>
    </row>
    <row r="190" spans="1:6" ht="15">
      <c r="A190" s="26"/>
      <c r="B190" s="30"/>
      <c r="C190" s="23" t="s">
        <v>219</v>
      </c>
      <c r="D190" s="89"/>
      <c r="E190" s="89">
        <v>-5700</v>
      </c>
      <c r="F190" s="89">
        <f>SUM(D190:E190)</f>
        <v>-5700</v>
      </c>
    </row>
    <row r="191" spans="1:6" ht="15">
      <c r="A191" s="26"/>
      <c r="B191" s="30"/>
      <c r="C191" s="23"/>
      <c r="D191" s="89"/>
      <c r="E191" s="89"/>
      <c r="F191" s="89"/>
    </row>
    <row r="192" spans="1:6" ht="14.25">
      <c r="A192" s="26"/>
      <c r="B192" s="30"/>
      <c r="C192" s="40" t="s">
        <v>40</v>
      </c>
      <c r="D192" s="90">
        <f>SUM(D193:D193)</f>
        <v>-1000</v>
      </c>
      <c r="E192" s="90">
        <f>SUM(E193:E193)</f>
        <v>-5700</v>
      </c>
      <c r="F192" s="90">
        <f>SUM(D192:E192)</f>
        <v>-6700</v>
      </c>
    </row>
    <row r="193" spans="1:6" ht="15">
      <c r="A193" s="26"/>
      <c r="B193" s="30"/>
      <c r="C193" s="23" t="s">
        <v>44</v>
      </c>
      <c r="D193" s="89">
        <v>-1000</v>
      </c>
      <c r="E193" s="89">
        <v>-5700</v>
      </c>
      <c r="F193" s="89">
        <f>SUM(D193:E193)</f>
        <v>-6700</v>
      </c>
    </row>
    <row r="194" spans="1:6" ht="15">
      <c r="A194" s="26"/>
      <c r="B194" s="30"/>
      <c r="C194" s="23"/>
      <c r="D194" s="89"/>
      <c r="E194" s="89"/>
      <c r="F194" s="89"/>
    </row>
    <row r="195" spans="1:6" ht="14.25">
      <c r="A195" s="20" t="s">
        <v>154</v>
      </c>
      <c r="B195" s="31"/>
      <c r="C195" s="40" t="s">
        <v>9</v>
      </c>
      <c r="D195" s="90">
        <f>SUM(D200)</f>
        <v>1500</v>
      </c>
      <c r="E195" s="90">
        <f>SUM(E200)</f>
        <v>0</v>
      </c>
      <c r="F195" s="90">
        <f>SUM(D195:E195)</f>
        <v>1500</v>
      </c>
    </row>
    <row r="196" spans="1:6" ht="15">
      <c r="A196" s="37" t="s">
        <v>155</v>
      </c>
      <c r="B196" s="36" t="s">
        <v>82</v>
      </c>
      <c r="C196" s="22" t="s">
        <v>83</v>
      </c>
      <c r="D196" s="91"/>
      <c r="E196" s="91"/>
      <c r="F196" s="91"/>
    </row>
    <row r="197" spans="1:6" ht="14.25">
      <c r="A197" s="26"/>
      <c r="B197" s="30"/>
      <c r="C197" s="40" t="s">
        <v>39</v>
      </c>
      <c r="D197" s="90">
        <f>SUM(D198:D198)</f>
        <v>1500</v>
      </c>
      <c r="E197" s="90">
        <f>SUM(E198:E198)</f>
        <v>0</v>
      </c>
      <c r="F197" s="90">
        <f>SUM(F198:F198)</f>
        <v>1500</v>
      </c>
    </row>
    <row r="198" spans="1:6" ht="15">
      <c r="A198" s="26"/>
      <c r="B198" s="30"/>
      <c r="C198" s="23" t="s">
        <v>41</v>
      </c>
      <c r="D198" s="89">
        <f>SUM(D200)</f>
        <v>1500</v>
      </c>
      <c r="E198" s="89"/>
      <c r="F198" s="89">
        <f>SUM(D198:E198)</f>
        <v>1500</v>
      </c>
    </row>
    <row r="199" spans="1:6" ht="15">
      <c r="A199" s="26"/>
      <c r="B199" s="30"/>
      <c r="C199" s="23"/>
      <c r="D199" s="89"/>
      <c r="E199" s="89"/>
      <c r="F199" s="89"/>
    </row>
    <row r="200" spans="1:6" ht="14.25">
      <c r="A200" s="26"/>
      <c r="B200" s="30"/>
      <c r="C200" s="40" t="s">
        <v>40</v>
      </c>
      <c r="D200" s="90">
        <f>SUM(D201:D201)</f>
        <v>1500</v>
      </c>
      <c r="E200" s="90">
        <f>SUM(E201:E201)</f>
        <v>0</v>
      </c>
      <c r="F200" s="90">
        <f>SUM(D200:E200)</f>
        <v>1500</v>
      </c>
    </row>
    <row r="201" spans="1:6" ht="15">
      <c r="A201" s="26"/>
      <c r="B201" s="30"/>
      <c r="C201" s="23" t="s">
        <v>42</v>
      </c>
      <c r="D201" s="89">
        <v>1500</v>
      </c>
      <c r="E201" s="89"/>
      <c r="F201" s="89">
        <f>SUM(D201:E201)</f>
        <v>1500</v>
      </c>
    </row>
    <row r="202" spans="1:6" ht="15">
      <c r="A202" s="26"/>
      <c r="B202" s="30"/>
      <c r="C202" s="23"/>
      <c r="D202" s="89"/>
      <c r="E202" s="89"/>
      <c r="F202" s="89"/>
    </row>
    <row r="203" spans="1:6" ht="28.5">
      <c r="A203" s="20" t="s">
        <v>108</v>
      </c>
      <c r="B203" s="31"/>
      <c r="C203" s="40" t="s">
        <v>91</v>
      </c>
      <c r="D203" s="89"/>
      <c r="E203" s="89"/>
      <c r="F203" s="89"/>
    </row>
    <row r="204" spans="1:6" ht="14.25">
      <c r="A204" s="27"/>
      <c r="B204" s="30"/>
      <c r="C204" s="40" t="s">
        <v>39</v>
      </c>
      <c r="D204" s="90">
        <f>SUM(D210,D217)</f>
        <v>-7500</v>
      </c>
      <c r="E204" s="90">
        <f>SUM(E210,E217)</f>
        <v>0</v>
      </c>
      <c r="F204" s="90">
        <f>SUM(D204:E204)</f>
        <v>-7500</v>
      </c>
    </row>
    <row r="205" spans="1:6" ht="14.25">
      <c r="A205" s="27"/>
      <c r="B205" s="30"/>
      <c r="C205" s="40" t="s">
        <v>40</v>
      </c>
      <c r="D205" s="90">
        <f>SUM(D206:D207)</f>
        <v>-7500</v>
      </c>
      <c r="E205" s="90">
        <f>SUM(E206:E207)</f>
        <v>0</v>
      </c>
      <c r="F205" s="90">
        <f>SUM(D205:E205)</f>
        <v>-7500</v>
      </c>
    </row>
    <row r="206" spans="1:6" ht="15">
      <c r="A206" s="27"/>
      <c r="B206" s="30"/>
      <c r="C206" s="23" t="s">
        <v>35</v>
      </c>
      <c r="D206" s="89">
        <f>SUM(D221)</f>
        <v>-100</v>
      </c>
      <c r="E206" s="89">
        <f>SUM(E221)</f>
        <v>0</v>
      </c>
      <c r="F206" s="89">
        <f>SUM(D206:E206)</f>
        <v>-100</v>
      </c>
    </row>
    <row r="207" spans="1:6" ht="15">
      <c r="A207" s="27"/>
      <c r="B207" s="30"/>
      <c r="C207" s="23" t="s">
        <v>43</v>
      </c>
      <c r="D207" s="89">
        <f>SUM(D214)</f>
        <v>-7400</v>
      </c>
      <c r="E207" s="89">
        <f>SUM(E214)</f>
        <v>0</v>
      </c>
      <c r="F207" s="89">
        <f>SUM(D207:E207)</f>
        <v>-7400</v>
      </c>
    </row>
    <row r="208" spans="1:6" ht="14.25">
      <c r="A208" s="20" t="s">
        <v>158</v>
      </c>
      <c r="B208" s="31"/>
      <c r="C208" s="40" t="s">
        <v>8</v>
      </c>
      <c r="D208" s="90">
        <f>SUM(D213,D220)</f>
        <v>-7500</v>
      </c>
      <c r="E208" s="90">
        <f>SUM(E213,E220)</f>
        <v>0</v>
      </c>
      <c r="F208" s="90">
        <f>SUM(D208:E208)</f>
        <v>-7500</v>
      </c>
    </row>
    <row r="209" spans="1:6" ht="15">
      <c r="A209" s="37" t="s">
        <v>159</v>
      </c>
      <c r="B209" s="36" t="s">
        <v>92</v>
      </c>
      <c r="C209" s="22" t="s">
        <v>93</v>
      </c>
      <c r="D209" s="91"/>
      <c r="E209" s="91"/>
      <c r="F209" s="91"/>
    </row>
    <row r="210" spans="1:6" ht="14.25">
      <c r="A210" s="26"/>
      <c r="B210" s="30"/>
      <c r="C210" s="40" t="s">
        <v>39</v>
      </c>
      <c r="D210" s="90">
        <f>SUM(D211:D211)</f>
        <v>-7400</v>
      </c>
      <c r="E210" s="90">
        <f>SUM(E211:E211)</f>
        <v>0</v>
      </c>
      <c r="F210" s="90">
        <f>SUM(D210:E210)</f>
        <v>-7400</v>
      </c>
    </row>
    <row r="211" spans="1:6" ht="15">
      <c r="A211" s="26"/>
      <c r="B211" s="30"/>
      <c r="C211" s="23" t="s">
        <v>41</v>
      </c>
      <c r="D211" s="89">
        <f>SUM(D213)</f>
        <v>-7400</v>
      </c>
      <c r="E211" s="89"/>
      <c r="F211" s="89">
        <f>SUM(D211:E211)</f>
        <v>-7400</v>
      </c>
    </row>
    <row r="212" spans="1:6" ht="15">
      <c r="A212" s="26"/>
      <c r="B212" s="30"/>
      <c r="C212" s="23"/>
      <c r="D212" s="89"/>
      <c r="E212" s="89"/>
      <c r="F212" s="89"/>
    </row>
    <row r="213" spans="1:6" ht="14.25">
      <c r="A213" s="26"/>
      <c r="B213" s="30"/>
      <c r="C213" s="40" t="s">
        <v>40</v>
      </c>
      <c r="D213" s="90">
        <f>SUM(D214:D214)</f>
        <v>-7400</v>
      </c>
      <c r="E213" s="90">
        <f>SUM(E214:E214)</f>
        <v>0</v>
      </c>
      <c r="F213" s="90">
        <f>SUM(D213:E213)</f>
        <v>-7400</v>
      </c>
    </row>
    <row r="214" spans="1:6" ht="15">
      <c r="A214" s="26"/>
      <c r="B214" s="30"/>
      <c r="C214" s="23" t="s">
        <v>44</v>
      </c>
      <c r="D214" s="89">
        <v>-7400</v>
      </c>
      <c r="E214" s="89"/>
      <c r="F214" s="89">
        <f>SUM(D214:E214)</f>
        <v>-7400</v>
      </c>
    </row>
    <row r="215" spans="1:6" ht="15">
      <c r="A215" s="26"/>
      <c r="B215" s="30"/>
      <c r="C215" s="23"/>
      <c r="D215" s="89"/>
      <c r="E215" s="89"/>
      <c r="F215" s="89"/>
    </row>
    <row r="216" spans="1:6" ht="30">
      <c r="A216" s="37" t="s">
        <v>160</v>
      </c>
      <c r="B216" s="36" t="s">
        <v>90</v>
      </c>
      <c r="C216" s="22" t="s">
        <v>94</v>
      </c>
      <c r="D216" s="91"/>
      <c r="E216" s="91"/>
      <c r="F216" s="91"/>
    </row>
    <row r="217" spans="1:6" ht="14.25">
      <c r="A217" s="26"/>
      <c r="B217" s="30"/>
      <c r="C217" s="40" t="s">
        <v>39</v>
      </c>
      <c r="D217" s="90">
        <f>SUM(D218:D218)</f>
        <v>-100</v>
      </c>
      <c r="E217" s="90">
        <f>SUM(E218:E218)</f>
        <v>0</v>
      </c>
      <c r="F217" s="90">
        <f>SUM(D217:E217)</f>
        <v>-100</v>
      </c>
    </row>
    <row r="218" spans="1:6" ht="15">
      <c r="A218" s="26"/>
      <c r="B218" s="30"/>
      <c r="C218" s="23" t="s">
        <v>41</v>
      </c>
      <c r="D218" s="89">
        <f>SUM(D220)</f>
        <v>-100</v>
      </c>
      <c r="E218" s="89"/>
      <c r="F218" s="89">
        <f>SUM(D218:E218)</f>
        <v>-100</v>
      </c>
    </row>
    <row r="219" spans="1:6" ht="15">
      <c r="A219" s="26"/>
      <c r="B219" s="30"/>
      <c r="C219" s="23"/>
      <c r="D219" s="89"/>
      <c r="E219" s="89"/>
      <c r="F219" s="89"/>
    </row>
    <row r="220" spans="1:6" ht="14.25">
      <c r="A220" s="26"/>
      <c r="B220" s="30"/>
      <c r="C220" s="40" t="s">
        <v>40</v>
      </c>
      <c r="D220" s="90">
        <f>SUM(D221:D221)</f>
        <v>-100</v>
      </c>
      <c r="E220" s="90">
        <f>SUM(E221:E221)</f>
        <v>0</v>
      </c>
      <c r="F220" s="90">
        <f>SUM(D220:E220)</f>
        <v>-100</v>
      </c>
    </row>
    <row r="221" spans="1:6" ht="15">
      <c r="A221" s="26"/>
      <c r="B221" s="30"/>
      <c r="C221" s="23" t="s">
        <v>42</v>
      </c>
      <c r="D221" s="89">
        <v>-100</v>
      </c>
      <c r="E221" s="89"/>
      <c r="F221" s="89">
        <f>SUM(D221:E221)</f>
        <v>-100</v>
      </c>
    </row>
    <row r="222" spans="1:6" ht="15">
      <c r="A222" s="26"/>
      <c r="B222" s="30"/>
      <c r="C222" s="23"/>
      <c r="D222" s="89"/>
      <c r="E222" s="89"/>
      <c r="F222" s="89"/>
    </row>
    <row r="223" spans="1:6" ht="14.25">
      <c r="A223" s="20" t="s">
        <v>161</v>
      </c>
      <c r="B223" s="31"/>
      <c r="C223" s="40" t="s">
        <v>84</v>
      </c>
      <c r="D223" s="89"/>
      <c r="E223" s="89"/>
      <c r="F223" s="89"/>
    </row>
    <row r="224" spans="1:6" ht="14.25">
      <c r="A224" s="27"/>
      <c r="B224" s="30"/>
      <c r="C224" s="40" t="s">
        <v>39</v>
      </c>
      <c r="D224" s="90">
        <f>SUM(D230,D237,D245,D253,D260,D268,D283,D276,D291)</f>
        <v>-595.5999999999999</v>
      </c>
      <c r="E224" s="90">
        <f>SUM(E230,E237,E245,E253,E260,E268,E283,E276,E291)</f>
        <v>500</v>
      </c>
      <c r="F224" s="90">
        <f>SUM(D224:E224)</f>
        <v>-95.59999999999991</v>
      </c>
    </row>
    <row r="225" spans="1:6" ht="14.25">
      <c r="A225" s="27"/>
      <c r="B225" s="30"/>
      <c r="C225" s="40" t="s">
        <v>40</v>
      </c>
      <c r="D225" s="90">
        <f>SUM(D226:D227)</f>
        <v>-595.5999999999999</v>
      </c>
      <c r="E225" s="90">
        <f>SUM(E226:E227)</f>
        <v>500</v>
      </c>
      <c r="F225" s="90">
        <f>SUM(D225:E225)</f>
        <v>-95.59999999999991</v>
      </c>
    </row>
    <row r="226" spans="1:6" ht="15">
      <c r="A226" s="27"/>
      <c r="B226" s="30"/>
      <c r="C226" s="23" t="s">
        <v>35</v>
      </c>
      <c r="D226" s="89">
        <f>SUM(D241,D257)</f>
        <v>0</v>
      </c>
      <c r="E226" s="89">
        <f>SUM(E241,E257)</f>
        <v>0</v>
      </c>
      <c r="F226" s="89">
        <f>SUM(D226:E226)</f>
        <v>0</v>
      </c>
    </row>
    <row r="227" spans="1:6" ht="15">
      <c r="A227" s="27"/>
      <c r="B227" s="30"/>
      <c r="C227" s="23" t="s">
        <v>43</v>
      </c>
      <c r="D227" s="89">
        <f>D234+D264+D273+D280+D287+D295+D249</f>
        <v>-595.5999999999999</v>
      </c>
      <c r="E227" s="89">
        <f>E234+E264+E273+E280+E287+E295+E249</f>
        <v>500</v>
      </c>
      <c r="F227" s="89">
        <f>SUM(D227:E227)</f>
        <v>-95.59999999999991</v>
      </c>
    </row>
    <row r="228" spans="1:6" ht="14.25">
      <c r="A228" s="20" t="s">
        <v>162</v>
      </c>
      <c r="B228" s="31"/>
      <c r="C228" s="40" t="s">
        <v>8</v>
      </c>
      <c r="D228" s="90">
        <f>SUM(D233,D240)</f>
        <v>-135</v>
      </c>
      <c r="E228" s="90">
        <f>SUM(E233,E240)</f>
        <v>0</v>
      </c>
      <c r="F228" s="90">
        <f>SUM(D228:E228)</f>
        <v>-135</v>
      </c>
    </row>
    <row r="229" spans="1:6" ht="15">
      <c r="A229" s="37" t="s">
        <v>163</v>
      </c>
      <c r="B229" s="36" t="s">
        <v>97</v>
      </c>
      <c r="C229" s="22" t="s">
        <v>98</v>
      </c>
      <c r="D229" s="91"/>
      <c r="E229" s="91"/>
      <c r="F229" s="91"/>
    </row>
    <row r="230" spans="1:6" ht="14.25">
      <c r="A230" s="26"/>
      <c r="B230" s="30"/>
      <c r="C230" s="40" t="s">
        <v>39</v>
      </c>
      <c r="D230" s="90">
        <f>SUM(D231:D231)</f>
        <v>-335</v>
      </c>
      <c r="E230" s="90">
        <f>SUM(E231:E231)</f>
        <v>0</v>
      </c>
      <c r="F230" s="90">
        <f>SUM(D230:E230)</f>
        <v>-335</v>
      </c>
    </row>
    <row r="231" spans="1:6" ht="15">
      <c r="A231" s="26"/>
      <c r="B231" s="30"/>
      <c r="C231" s="23" t="s">
        <v>41</v>
      </c>
      <c r="D231" s="89">
        <f>SUM(D233)</f>
        <v>-335</v>
      </c>
      <c r="E231" s="89"/>
      <c r="F231" s="89">
        <f>SUM(D231:E231)</f>
        <v>-335</v>
      </c>
    </row>
    <row r="232" spans="1:6" ht="15">
      <c r="A232" s="26"/>
      <c r="B232" s="30"/>
      <c r="C232" s="23"/>
      <c r="D232" s="89"/>
      <c r="E232" s="89"/>
      <c r="F232" s="89"/>
    </row>
    <row r="233" spans="1:6" ht="14.25">
      <c r="A233" s="26"/>
      <c r="B233" s="30"/>
      <c r="C233" s="40" t="s">
        <v>40</v>
      </c>
      <c r="D233" s="90">
        <f>SUM(D234:D234)</f>
        <v>-335</v>
      </c>
      <c r="E233" s="90">
        <f>SUM(E234:E234)</f>
        <v>0</v>
      </c>
      <c r="F233" s="90">
        <f>SUM(D233:E233)</f>
        <v>-335</v>
      </c>
    </row>
    <row r="234" spans="1:6" ht="15">
      <c r="A234" s="26"/>
      <c r="B234" s="30"/>
      <c r="C234" s="23" t="s">
        <v>44</v>
      </c>
      <c r="D234" s="89">
        <v>-335</v>
      </c>
      <c r="E234" s="89"/>
      <c r="F234" s="89">
        <f>SUM(D234:E234)</f>
        <v>-335</v>
      </c>
    </row>
    <row r="235" spans="1:6" ht="14.25">
      <c r="A235" s="20"/>
      <c r="B235" s="31"/>
      <c r="C235" s="40"/>
      <c r="D235" s="90"/>
      <c r="E235" s="90"/>
      <c r="F235" s="90"/>
    </row>
    <row r="236" spans="1:6" ht="15">
      <c r="A236" s="37" t="s">
        <v>198</v>
      </c>
      <c r="B236" s="36" t="s">
        <v>87</v>
      </c>
      <c r="C236" s="22" t="s">
        <v>88</v>
      </c>
      <c r="D236" s="91"/>
      <c r="E236" s="91"/>
      <c r="F236" s="91"/>
    </row>
    <row r="237" spans="1:6" ht="14.25">
      <c r="A237" s="26"/>
      <c r="B237" s="30"/>
      <c r="C237" s="40" t="s">
        <v>39</v>
      </c>
      <c r="D237" s="90">
        <f>SUM(D238:D238)</f>
        <v>200</v>
      </c>
      <c r="E237" s="90">
        <f>SUM(E238:E238)</f>
        <v>0</v>
      </c>
      <c r="F237" s="90">
        <f>SUM(D237:E237)</f>
        <v>200</v>
      </c>
    </row>
    <row r="238" spans="1:6" ht="15">
      <c r="A238" s="26"/>
      <c r="B238" s="30"/>
      <c r="C238" s="23" t="s">
        <v>41</v>
      </c>
      <c r="D238" s="89">
        <f>SUM(D240)</f>
        <v>200</v>
      </c>
      <c r="E238" s="89"/>
      <c r="F238" s="89">
        <f>SUM(D238:E238)</f>
        <v>200</v>
      </c>
    </row>
    <row r="239" spans="1:6" ht="15">
      <c r="A239" s="26"/>
      <c r="B239" s="30"/>
      <c r="C239" s="23"/>
      <c r="D239" s="89"/>
      <c r="E239" s="89"/>
      <c r="F239" s="89"/>
    </row>
    <row r="240" spans="1:6" ht="14.25">
      <c r="A240" s="26"/>
      <c r="B240" s="30"/>
      <c r="C240" s="40" t="s">
        <v>40</v>
      </c>
      <c r="D240" s="90">
        <f>SUM(D241:D241)</f>
        <v>200</v>
      </c>
      <c r="E240" s="90">
        <f>SUM(E241:E241)</f>
        <v>0</v>
      </c>
      <c r="F240" s="90">
        <f>SUM(D240:E240)</f>
        <v>200</v>
      </c>
    </row>
    <row r="241" spans="1:6" ht="15">
      <c r="A241" s="26"/>
      <c r="B241" s="30"/>
      <c r="C241" s="23" t="s">
        <v>42</v>
      </c>
      <c r="D241" s="89">
        <v>200</v>
      </c>
      <c r="E241" s="89"/>
      <c r="F241" s="89">
        <f>SUM(D241:E241)</f>
        <v>200</v>
      </c>
    </row>
    <row r="242" spans="1:6" ht="15">
      <c r="A242" s="26"/>
      <c r="B242" s="30"/>
      <c r="C242" s="23"/>
      <c r="D242" s="89"/>
      <c r="E242" s="89"/>
      <c r="F242" s="89"/>
    </row>
    <row r="243" spans="1:6" ht="14.25">
      <c r="A243" s="20" t="s">
        <v>164</v>
      </c>
      <c r="B243" s="31"/>
      <c r="C243" s="40" t="s">
        <v>9</v>
      </c>
      <c r="D243" s="90">
        <f>SUM(D248)</f>
        <v>285</v>
      </c>
      <c r="E243" s="90">
        <f>SUM(E248)</f>
        <v>0</v>
      </c>
      <c r="F243" s="90">
        <f>SUM(D243:E243)</f>
        <v>285</v>
      </c>
    </row>
    <row r="244" spans="1:6" ht="15">
      <c r="A244" s="37" t="s">
        <v>165</v>
      </c>
      <c r="B244" s="36" t="s">
        <v>278</v>
      </c>
      <c r="C244" s="22" t="s">
        <v>256</v>
      </c>
      <c r="D244" s="91"/>
      <c r="E244" s="91"/>
      <c r="F244" s="91"/>
    </row>
    <row r="245" spans="1:6" ht="14.25">
      <c r="A245" s="26"/>
      <c r="B245" s="30"/>
      <c r="C245" s="40" t="s">
        <v>39</v>
      </c>
      <c r="D245" s="90">
        <f>SUM(D246:D246)</f>
        <v>285</v>
      </c>
      <c r="E245" s="90">
        <f>SUM(E246:E246)</f>
        <v>0</v>
      </c>
      <c r="F245" s="90">
        <f>SUM(F246:F246)</f>
        <v>285</v>
      </c>
    </row>
    <row r="246" spans="1:6" ht="15">
      <c r="A246" s="26"/>
      <c r="B246" s="30"/>
      <c r="C246" s="23" t="s">
        <v>41</v>
      </c>
      <c r="D246" s="89">
        <f>SUM(D248)</f>
        <v>285</v>
      </c>
      <c r="E246" s="89"/>
      <c r="F246" s="89">
        <f>SUM(D246:E246)</f>
        <v>285</v>
      </c>
    </row>
    <row r="247" spans="1:6" ht="15">
      <c r="A247" s="26"/>
      <c r="B247" s="30"/>
      <c r="C247" s="23"/>
      <c r="D247" s="89"/>
      <c r="E247" s="89"/>
      <c r="F247" s="89"/>
    </row>
    <row r="248" spans="1:6" ht="14.25">
      <c r="A248" s="26"/>
      <c r="B248" s="30"/>
      <c r="C248" s="40" t="s">
        <v>40</v>
      </c>
      <c r="D248" s="90">
        <f>SUM(D249:D249)</f>
        <v>285</v>
      </c>
      <c r="E248" s="90">
        <f>SUM(E249:E249)</f>
        <v>0</v>
      </c>
      <c r="F248" s="90">
        <f>SUM(D248:E248)</f>
        <v>285</v>
      </c>
    </row>
    <row r="249" spans="1:6" ht="15">
      <c r="A249" s="26"/>
      <c r="B249" s="30"/>
      <c r="C249" s="23" t="s">
        <v>44</v>
      </c>
      <c r="D249" s="89">
        <v>285</v>
      </c>
      <c r="E249" s="89"/>
      <c r="F249" s="89">
        <f>SUM(D249:E249)</f>
        <v>285</v>
      </c>
    </row>
    <row r="250" spans="1:6" ht="15">
      <c r="A250" s="26"/>
      <c r="B250" s="30"/>
      <c r="C250" s="23"/>
      <c r="D250" s="89"/>
      <c r="E250" s="89"/>
      <c r="F250" s="89"/>
    </row>
    <row r="251" spans="1:6" ht="14.25">
      <c r="A251" s="20" t="s">
        <v>190</v>
      </c>
      <c r="B251" s="31"/>
      <c r="C251" s="40" t="s">
        <v>196</v>
      </c>
      <c r="D251" s="90">
        <f>SUM(D256,D263)</f>
        <v>-283</v>
      </c>
      <c r="E251" s="90">
        <f>SUM(E256,E263)</f>
        <v>0</v>
      </c>
      <c r="F251" s="90">
        <f>SUM(D251:E251)</f>
        <v>-283</v>
      </c>
    </row>
    <row r="252" spans="1:6" ht="15">
      <c r="A252" s="37" t="s">
        <v>191</v>
      </c>
      <c r="B252" s="36" t="s">
        <v>60</v>
      </c>
      <c r="C252" s="22" t="s">
        <v>59</v>
      </c>
      <c r="D252" s="91"/>
      <c r="E252" s="91"/>
      <c r="F252" s="91"/>
    </row>
    <row r="253" spans="1:6" ht="14.25">
      <c r="A253" s="26"/>
      <c r="B253" s="30"/>
      <c r="C253" s="40" t="s">
        <v>39</v>
      </c>
      <c r="D253" s="90">
        <f>SUM(D254:D254)</f>
        <v>-200</v>
      </c>
      <c r="E253" s="90">
        <f>SUM(E254:E254)</f>
        <v>0</v>
      </c>
      <c r="F253" s="90">
        <f>SUM(D253:E253)</f>
        <v>-200</v>
      </c>
    </row>
    <row r="254" spans="1:6" ht="15">
      <c r="A254" s="26"/>
      <c r="B254" s="30"/>
      <c r="C254" s="23" t="s">
        <v>41</v>
      </c>
      <c r="D254" s="89">
        <f>SUM(D256)</f>
        <v>-200</v>
      </c>
      <c r="E254" s="89"/>
      <c r="F254" s="89">
        <f>SUM(D254:E254)</f>
        <v>-200</v>
      </c>
    </row>
    <row r="255" spans="1:6" ht="15">
      <c r="A255" s="26"/>
      <c r="B255" s="30"/>
      <c r="C255" s="23"/>
      <c r="D255" s="89"/>
      <c r="E255" s="89"/>
      <c r="F255" s="89"/>
    </row>
    <row r="256" spans="1:6" ht="14.25">
      <c r="A256" s="26"/>
      <c r="B256" s="30"/>
      <c r="C256" s="40" t="s">
        <v>40</v>
      </c>
      <c r="D256" s="90">
        <f>SUM(D257:D257)</f>
        <v>-200</v>
      </c>
      <c r="E256" s="90">
        <f>SUM(E257:E257)</f>
        <v>0</v>
      </c>
      <c r="F256" s="90">
        <f>SUM(D256:E256)</f>
        <v>-200</v>
      </c>
    </row>
    <row r="257" spans="1:6" ht="15">
      <c r="A257" s="26"/>
      <c r="B257" s="30"/>
      <c r="C257" s="23" t="s">
        <v>42</v>
      </c>
      <c r="D257" s="89">
        <v>-200</v>
      </c>
      <c r="E257" s="89"/>
      <c r="F257" s="89">
        <f>SUM(D257:E257)</f>
        <v>-200</v>
      </c>
    </row>
    <row r="258" spans="1:6" ht="15">
      <c r="A258" s="26"/>
      <c r="B258" s="30"/>
      <c r="C258" s="23"/>
      <c r="D258" s="89"/>
      <c r="E258" s="89"/>
      <c r="F258" s="89"/>
    </row>
    <row r="259" spans="1:6" ht="15">
      <c r="A259" s="37" t="s">
        <v>267</v>
      </c>
      <c r="B259" s="36" t="s">
        <v>69</v>
      </c>
      <c r="C259" s="22" t="s">
        <v>70</v>
      </c>
      <c r="D259" s="91"/>
      <c r="E259" s="91"/>
      <c r="F259" s="91"/>
    </row>
    <row r="260" spans="1:6" ht="14.25">
      <c r="A260" s="26"/>
      <c r="B260" s="30"/>
      <c r="C260" s="40" t="s">
        <v>39</v>
      </c>
      <c r="D260" s="90">
        <f>SUM(D261:D261)</f>
        <v>-83</v>
      </c>
      <c r="E260" s="90">
        <f>SUM(E261:E261)</f>
        <v>0</v>
      </c>
      <c r="F260" s="90">
        <f>SUM(D260:E260)</f>
        <v>-83</v>
      </c>
    </row>
    <row r="261" spans="1:6" ht="15">
      <c r="A261" s="26"/>
      <c r="B261" s="30"/>
      <c r="C261" s="23" t="s">
        <v>41</v>
      </c>
      <c r="D261" s="89">
        <f>SUM(D263)</f>
        <v>-83</v>
      </c>
      <c r="E261" s="89"/>
      <c r="F261" s="89">
        <f>SUM(D261:E261)</f>
        <v>-83</v>
      </c>
    </row>
    <row r="262" spans="1:6" ht="15">
      <c r="A262" s="26"/>
      <c r="B262" s="30"/>
      <c r="C262" s="23"/>
      <c r="D262" s="89"/>
      <c r="E262" s="89"/>
      <c r="F262" s="89"/>
    </row>
    <row r="263" spans="1:6" ht="14.25">
      <c r="A263" s="26"/>
      <c r="B263" s="30"/>
      <c r="C263" s="40" t="s">
        <v>40</v>
      </c>
      <c r="D263" s="90">
        <f>SUM(D264:D264)</f>
        <v>-83</v>
      </c>
      <c r="E263" s="90">
        <f>SUM(E264:E264)</f>
        <v>0</v>
      </c>
      <c r="F263" s="90">
        <f>SUM(D263:E263)</f>
        <v>-83</v>
      </c>
    </row>
    <row r="264" spans="1:6" ht="15">
      <c r="A264" s="26"/>
      <c r="B264" s="30"/>
      <c r="C264" s="23" t="s">
        <v>44</v>
      </c>
      <c r="D264" s="89">
        <f>-110+27</f>
        <v>-83</v>
      </c>
      <c r="E264" s="89"/>
      <c r="F264" s="89">
        <f>SUM(D264:E264)</f>
        <v>-83</v>
      </c>
    </row>
    <row r="265" spans="1:6" ht="15">
      <c r="A265" s="26"/>
      <c r="B265" s="30"/>
      <c r="C265" s="23"/>
      <c r="D265" s="89"/>
      <c r="E265" s="89"/>
      <c r="F265" s="89"/>
    </row>
    <row r="266" spans="1:6" ht="14.25">
      <c r="A266" s="20" t="s">
        <v>254</v>
      </c>
      <c r="B266" s="31"/>
      <c r="C266" s="40" t="s">
        <v>11</v>
      </c>
      <c r="D266" s="90">
        <f>SUM(D272+D279+D286)</f>
        <v>-197.5999999999999</v>
      </c>
      <c r="E266" s="90">
        <f>SUM(E272+E279+E286)</f>
        <v>500</v>
      </c>
      <c r="F266" s="90">
        <f>SUM(D266:E266)</f>
        <v>302.4000000000001</v>
      </c>
    </row>
    <row r="267" spans="1:6" ht="15">
      <c r="A267" s="37" t="s">
        <v>255</v>
      </c>
      <c r="B267" s="36" t="s">
        <v>51</v>
      </c>
      <c r="C267" s="22" t="s">
        <v>121</v>
      </c>
      <c r="D267" s="91"/>
      <c r="E267" s="91"/>
      <c r="F267" s="91"/>
    </row>
    <row r="268" spans="1:6" ht="14.25">
      <c r="A268" s="26"/>
      <c r="B268" s="30"/>
      <c r="C268" s="40" t="s">
        <v>39</v>
      </c>
      <c r="D268" s="90">
        <f>SUM(D269:D270)</f>
        <v>-452.5999999999999</v>
      </c>
      <c r="E268" s="90">
        <f>SUM(E269:E270)</f>
        <v>500</v>
      </c>
      <c r="F268" s="90">
        <f>SUM(D268:E268)</f>
        <v>47.40000000000009</v>
      </c>
    </row>
    <row r="269" spans="1:6" ht="15">
      <c r="A269" s="26"/>
      <c r="B269" s="30"/>
      <c r="C269" s="23" t="s">
        <v>41</v>
      </c>
      <c r="D269" s="89">
        <f>SUM(D272)</f>
        <v>-452.5999999999999</v>
      </c>
      <c r="E269" s="89"/>
      <c r="F269" s="89">
        <f>SUM(D269:E269)</f>
        <v>-452.5999999999999</v>
      </c>
    </row>
    <row r="270" spans="1:6" ht="15">
      <c r="A270" s="26"/>
      <c r="B270" s="30"/>
      <c r="C270" s="23" t="s">
        <v>219</v>
      </c>
      <c r="D270" s="89"/>
      <c r="E270" s="89">
        <v>500</v>
      </c>
      <c r="F270" s="89">
        <f>SUM(D270:E270)</f>
        <v>500</v>
      </c>
    </row>
    <row r="271" spans="1:6" ht="15">
      <c r="A271" s="26"/>
      <c r="B271" s="30"/>
      <c r="C271" s="23"/>
      <c r="D271" s="89"/>
      <c r="E271" s="89"/>
      <c r="F271" s="89"/>
    </row>
    <row r="272" spans="1:6" ht="14.25">
      <c r="A272" s="26"/>
      <c r="B272" s="30"/>
      <c r="C272" s="40" t="s">
        <v>40</v>
      </c>
      <c r="D272" s="90">
        <f>SUM(D273:D273)</f>
        <v>-452.5999999999999</v>
      </c>
      <c r="E272" s="90">
        <f>SUM(E273:E273)</f>
        <v>500</v>
      </c>
      <c r="F272" s="90">
        <f>SUM(D272:E272)</f>
        <v>47.40000000000009</v>
      </c>
    </row>
    <row r="273" spans="1:6" ht="15">
      <c r="A273" s="26"/>
      <c r="B273" s="30"/>
      <c r="C273" s="23" t="s">
        <v>44</v>
      </c>
      <c r="D273" s="89">
        <f>-822.6-350+720</f>
        <v>-452.5999999999999</v>
      </c>
      <c r="E273" s="89">
        <v>500</v>
      </c>
      <c r="F273" s="89">
        <f>SUM(D273:E273)</f>
        <v>47.40000000000009</v>
      </c>
    </row>
    <row r="274" spans="1:6" ht="15">
      <c r="A274" s="26"/>
      <c r="B274" s="30"/>
      <c r="C274" s="23"/>
      <c r="D274" s="89"/>
      <c r="E274" s="89"/>
      <c r="F274" s="89"/>
    </row>
    <row r="275" spans="1:6" ht="15">
      <c r="A275" s="37" t="s">
        <v>258</v>
      </c>
      <c r="B275" s="36" t="s">
        <v>52</v>
      </c>
      <c r="C275" s="22" t="s">
        <v>268</v>
      </c>
      <c r="D275" s="91"/>
      <c r="E275" s="91"/>
      <c r="F275" s="91"/>
    </row>
    <row r="276" spans="1:6" ht="14.25">
      <c r="A276" s="26"/>
      <c r="B276" s="30"/>
      <c r="C276" s="40" t="s">
        <v>39</v>
      </c>
      <c r="D276" s="90">
        <f>SUM(D277:D277)</f>
        <v>55</v>
      </c>
      <c r="E276" s="90">
        <f>SUM(E277:E277)</f>
        <v>0</v>
      </c>
      <c r="F276" s="90">
        <f>SUM(D276:E276)</f>
        <v>55</v>
      </c>
    </row>
    <row r="277" spans="1:6" ht="15">
      <c r="A277" s="26"/>
      <c r="B277" s="30"/>
      <c r="C277" s="23" t="s">
        <v>41</v>
      </c>
      <c r="D277" s="89">
        <f>SUM(D279)</f>
        <v>55</v>
      </c>
      <c r="E277" s="89"/>
      <c r="F277" s="89">
        <f>SUM(D277:E277)</f>
        <v>55</v>
      </c>
    </row>
    <row r="278" spans="1:6" ht="15">
      <c r="A278" s="26"/>
      <c r="B278" s="30"/>
      <c r="C278" s="23"/>
      <c r="D278" s="89"/>
      <c r="E278" s="89"/>
      <c r="F278" s="89"/>
    </row>
    <row r="279" spans="1:6" ht="14.25">
      <c r="A279" s="26"/>
      <c r="B279" s="30"/>
      <c r="C279" s="40" t="s">
        <v>40</v>
      </c>
      <c r="D279" s="90">
        <f>SUM(D280:D280)</f>
        <v>55</v>
      </c>
      <c r="E279" s="90">
        <f>SUM(E280:E280)</f>
        <v>0</v>
      </c>
      <c r="F279" s="90">
        <f>SUM(D279:E279)</f>
        <v>55</v>
      </c>
    </row>
    <row r="280" spans="1:6" ht="15">
      <c r="A280" s="26"/>
      <c r="B280" s="30"/>
      <c r="C280" s="23" t="s">
        <v>44</v>
      </c>
      <c r="D280" s="89">
        <v>55</v>
      </c>
      <c r="E280" s="89"/>
      <c r="F280" s="89">
        <f>SUM(D280:E280)</f>
        <v>55</v>
      </c>
    </row>
    <row r="281" spans="1:6" ht="15">
      <c r="A281" s="26"/>
      <c r="B281" s="30"/>
      <c r="C281" s="23"/>
      <c r="D281" s="89"/>
      <c r="E281" s="89"/>
      <c r="F281" s="89"/>
    </row>
    <row r="282" spans="1:6" ht="15">
      <c r="A282" s="37" t="s">
        <v>260</v>
      </c>
      <c r="B282" s="36" t="s">
        <v>269</v>
      </c>
      <c r="C282" s="22" t="s">
        <v>261</v>
      </c>
      <c r="D282" s="91"/>
      <c r="E282" s="91"/>
      <c r="F282" s="91"/>
    </row>
    <row r="283" spans="1:6" ht="14.25">
      <c r="A283" s="26"/>
      <c r="B283" s="30"/>
      <c r="C283" s="40" t="s">
        <v>39</v>
      </c>
      <c r="D283" s="90">
        <f>SUM(D284:D284)</f>
        <v>200</v>
      </c>
      <c r="E283" s="90">
        <f>SUM(E284:E284)</f>
        <v>0</v>
      </c>
      <c r="F283" s="90">
        <f>SUM(D283:E283)</f>
        <v>200</v>
      </c>
    </row>
    <row r="284" spans="1:6" ht="15">
      <c r="A284" s="26"/>
      <c r="B284" s="30"/>
      <c r="C284" s="23" t="s">
        <v>41</v>
      </c>
      <c r="D284" s="89">
        <f>SUM(D286)</f>
        <v>200</v>
      </c>
      <c r="E284" s="89"/>
      <c r="F284" s="89">
        <f>SUM(D284:E284)</f>
        <v>200</v>
      </c>
    </row>
    <row r="285" spans="1:6" ht="15">
      <c r="A285" s="26"/>
      <c r="B285" s="30"/>
      <c r="C285" s="23"/>
      <c r="D285" s="89"/>
      <c r="E285" s="89"/>
      <c r="F285" s="89"/>
    </row>
    <row r="286" spans="1:6" ht="14.25">
      <c r="A286" s="26"/>
      <c r="B286" s="30"/>
      <c r="C286" s="40" t="s">
        <v>40</v>
      </c>
      <c r="D286" s="90">
        <f>SUM(D287:D287)</f>
        <v>200</v>
      </c>
      <c r="E286" s="90">
        <f>SUM(E287:E287)</f>
        <v>0</v>
      </c>
      <c r="F286" s="90">
        <f>SUM(D286:E286)</f>
        <v>200</v>
      </c>
    </row>
    <row r="287" spans="1:6" ht="15">
      <c r="A287" s="26"/>
      <c r="B287" s="30"/>
      <c r="C287" s="23" t="s">
        <v>44</v>
      </c>
      <c r="D287" s="89">
        <v>200</v>
      </c>
      <c r="E287" s="89"/>
      <c r="F287" s="89">
        <f>SUM(D287:E287)</f>
        <v>200</v>
      </c>
    </row>
    <row r="288" spans="1:6" ht="15">
      <c r="A288" s="26"/>
      <c r="B288" s="30"/>
      <c r="C288" s="23"/>
      <c r="D288" s="89"/>
      <c r="E288" s="89"/>
      <c r="F288" s="89"/>
    </row>
    <row r="289" spans="1:6" ht="14.25">
      <c r="A289" s="118" t="s">
        <v>263</v>
      </c>
      <c r="B289" s="31"/>
      <c r="C289" s="40" t="s">
        <v>12</v>
      </c>
      <c r="D289" s="90">
        <f>SUM(D294)</f>
        <v>-265</v>
      </c>
      <c r="E289" s="90"/>
      <c r="F289" s="90">
        <f>SUM(D289:E289)</f>
        <v>-265</v>
      </c>
    </row>
    <row r="290" spans="1:6" ht="30">
      <c r="A290" s="37" t="s">
        <v>279</v>
      </c>
      <c r="B290" s="119">
        <v>10700</v>
      </c>
      <c r="C290" s="22" t="s">
        <v>265</v>
      </c>
      <c r="D290" s="91"/>
      <c r="E290" s="91"/>
      <c r="F290" s="91"/>
    </row>
    <row r="291" spans="1:6" ht="14.25">
      <c r="A291" s="26"/>
      <c r="B291" s="30"/>
      <c r="C291" s="40" t="s">
        <v>39</v>
      </c>
      <c r="D291" s="90">
        <f>SUM(D292:D292)</f>
        <v>-265</v>
      </c>
      <c r="E291" s="90">
        <f>SUM(E292:E292)</f>
        <v>0</v>
      </c>
      <c r="F291" s="90">
        <f>SUM(D291:E291)</f>
        <v>-265</v>
      </c>
    </row>
    <row r="292" spans="1:6" ht="15">
      <c r="A292" s="26"/>
      <c r="B292" s="30"/>
      <c r="C292" s="23" t="s">
        <v>41</v>
      </c>
      <c r="D292" s="89">
        <f>SUM(D294)</f>
        <v>-265</v>
      </c>
      <c r="E292" s="89"/>
      <c r="F292" s="89">
        <f>SUM(D292:E292)</f>
        <v>-265</v>
      </c>
    </row>
    <row r="293" spans="1:6" ht="15">
      <c r="A293" s="26"/>
      <c r="B293" s="30"/>
      <c r="C293" s="23"/>
      <c r="D293" s="89"/>
      <c r="E293" s="89"/>
      <c r="F293" s="89"/>
    </row>
    <row r="294" spans="1:6" ht="14.25">
      <c r="A294" s="26"/>
      <c r="B294" s="30"/>
      <c r="C294" s="40" t="s">
        <v>40</v>
      </c>
      <c r="D294" s="90">
        <f>SUM(D295:D295)</f>
        <v>-265</v>
      </c>
      <c r="E294" s="90">
        <f>SUM(E295:E295)</f>
        <v>0</v>
      </c>
      <c r="F294" s="90">
        <f>SUM(D294:E294)</f>
        <v>-265</v>
      </c>
    </row>
    <row r="295" spans="1:6" ht="15">
      <c r="A295" s="26"/>
      <c r="B295" s="30"/>
      <c r="C295" s="23" t="s">
        <v>44</v>
      </c>
      <c r="D295" s="89">
        <v>-265</v>
      </c>
      <c r="E295" s="89"/>
      <c r="F295" s="89">
        <f>SUM(D295:E295)</f>
        <v>-265</v>
      </c>
    </row>
    <row r="296" spans="1:6" ht="15">
      <c r="A296" s="26"/>
      <c r="B296" s="30"/>
      <c r="C296" s="23"/>
      <c r="D296" s="89"/>
      <c r="E296" s="89"/>
      <c r="F296" s="89"/>
    </row>
    <row r="297" spans="1:6" ht="14.25">
      <c r="A297" s="20" t="s">
        <v>166</v>
      </c>
      <c r="B297" s="31"/>
      <c r="C297" s="40" t="s">
        <v>96</v>
      </c>
      <c r="D297" s="89"/>
      <c r="E297" s="89"/>
      <c r="F297" s="89"/>
    </row>
    <row r="298" spans="1:6" ht="14.25">
      <c r="A298" s="27"/>
      <c r="B298" s="30"/>
      <c r="C298" s="40" t="s">
        <v>39</v>
      </c>
      <c r="D298" s="90">
        <f>SUM(D303)</f>
        <v>-2887</v>
      </c>
      <c r="E298" s="90">
        <f>SUM(E303)</f>
        <v>0</v>
      </c>
      <c r="F298" s="90">
        <f>SUM(D298:E298)</f>
        <v>-2887</v>
      </c>
    </row>
    <row r="299" spans="1:6" ht="14.25">
      <c r="A299" s="27"/>
      <c r="B299" s="30"/>
      <c r="C299" s="40" t="s">
        <v>40</v>
      </c>
      <c r="D299" s="90">
        <f>SUM(D300:D300)</f>
        <v>-2887</v>
      </c>
      <c r="E299" s="90">
        <f>SUM(E300:E300)</f>
        <v>0</v>
      </c>
      <c r="F299" s="90">
        <f>SUM(D299:E299)</f>
        <v>-2887</v>
      </c>
    </row>
    <row r="300" spans="1:6" ht="15">
      <c r="A300" s="27"/>
      <c r="B300" s="30"/>
      <c r="C300" s="23" t="s">
        <v>35</v>
      </c>
      <c r="D300" s="89">
        <f>SUM(D307)</f>
        <v>-2887</v>
      </c>
      <c r="E300" s="89">
        <f>SUM(E307)</f>
        <v>0</v>
      </c>
      <c r="F300" s="89">
        <f>SUM(D300:E300)</f>
        <v>-2887</v>
      </c>
    </row>
    <row r="301" spans="1:6" ht="14.25">
      <c r="A301" s="20" t="s">
        <v>167</v>
      </c>
      <c r="B301" s="30"/>
      <c r="C301" s="40" t="s">
        <v>7</v>
      </c>
      <c r="D301" s="90">
        <f>SUM(D306)</f>
        <v>-2887</v>
      </c>
      <c r="E301" s="90">
        <f>SUM(E306)</f>
        <v>0</v>
      </c>
      <c r="F301" s="90">
        <f>SUM(D301:E301)</f>
        <v>-2887</v>
      </c>
    </row>
    <row r="302" spans="1:6" ht="15">
      <c r="A302" s="37" t="s">
        <v>168</v>
      </c>
      <c r="B302" s="36" t="s">
        <v>85</v>
      </c>
      <c r="C302" s="22" t="s">
        <v>86</v>
      </c>
      <c r="D302" s="91"/>
      <c r="E302" s="91"/>
      <c r="F302" s="91"/>
    </row>
    <row r="303" spans="1:6" ht="14.25">
      <c r="A303" s="26"/>
      <c r="B303" s="30"/>
      <c r="C303" s="40" t="s">
        <v>39</v>
      </c>
      <c r="D303" s="90">
        <f>SUM(D304)</f>
        <v>-2887</v>
      </c>
      <c r="E303" s="90">
        <f>SUM(E304)</f>
        <v>0</v>
      </c>
      <c r="F303" s="90">
        <f>SUM(D303:E303)</f>
        <v>-2887</v>
      </c>
    </row>
    <row r="304" spans="1:6" ht="15">
      <c r="A304" s="26"/>
      <c r="B304" s="30"/>
      <c r="C304" s="23" t="s">
        <v>41</v>
      </c>
      <c r="D304" s="89">
        <f>SUM(D306)</f>
        <v>-2887</v>
      </c>
      <c r="E304" s="89"/>
      <c r="F304" s="89">
        <f>SUM(D304:E304)</f>
        <v>-2887</v>
      </c>
    </row>
    <row r="305" spans="1:6" ht="15">
      <c r="A305" s="26"/>
      <c r="B305" s="30"/>
      <c r="C305" s="23"/>
      <c r="D305" s="89"/>
      <c r="E305" s="89"/>
      <c r="F305" s="89"/>
    </row>
    <row r="306" spans="1:6" ht="14.25">
      <c r="A306" s="26"/>
      <c r="B306" s="30"/>
      <c r="C306" s="40" t="s">
        <v>40</v>
      </c>
      <c r="D306" s="90">
        <f>SUM(D307:D307)</f>
        <v>-2887</v>
      </c>
      <c r="E306" s="90">
        <f>SUM(E307:E307)</f>
        <v>0</v>
      </c>
      <c r="F306" s="90">
        <f>SUM(D306:E306)</f>
        <v>-2887</v>
      </c>
    </row>
    <row r="307" spans="1:6" ht="15">
      <c r="A307" s="26"/>
      <c r="B307" s="30"/>
      <c r="C307" s="23" t="s">
        <v>42</v>
      </c>
      <c r="D307" s="89">
        <v>-2887</v>
      </c>
      <c r="E307" s="89"/>
      <c r="F307" s="89">
        <f>SUM(D307:E307)</f>
        <v>-2887</v>
      </c>
    </row>
    <row r="308" spans="1:6" ht="15">
      <c r="A308" s="26"/>
      <c r="B308" s="30"/>
      <c r="C308" s="23"/>
      <c r="D308" s="89"/>
      <c r="E308" s="89"/>
      <c r="F308" s="89"/>
    </row>
    <row r="309" spans="1:6" ht="14.25">
      <c r="A309" s="20" t="s">
        <v>169</v>
      </c>
      <c r="B309" s="31"/>
      <c r="C309" s="40" t="s">
        <v>73</v>
      </c>
      <c r="D309" s="89"/>
      <c r="E309" s="89"/>
      <c r="F309" s="89"/>
    </row>
    <row r="310" spans="1:6" ht="14.25">
      <c r="A310" s="27"/>
      <c r="B310" s="30"/>
      <c r="C310" s="40" t="s">
        <v>39</v>
      </c>
      <c r="D310" s="90">
        <f>SUM(D316,D324,D330,D337,D344,D351,D359,D367)</f>
        <v>3413.6</v>
      </c>
      <c r="E310" s="90">
        <f>SUM(E316,E324,E330,E337,E344,E351,E359,E367)</f>
        <v>226</v>
      </c>
      <c r="F310" s="90">
        <f>SUM(D310:E310)</f>
        <v>3639.6</v>
      </c>
    </row>
    <row r="311" spans="1:6" ht="14.25">
      <c r="A311" s="27"/>
      <c r="B311" s="30"/>
      <c r="C311" s="40" t="s">
        <v>40</v>
      </c>
      <c r="D311" s="90">
        <f>SUM(D312:D313)</f>
        <v>3413.6</v>
      </c>
      <c r="E311" s="90">
        <f>SUM(E312:E313)</f>
        <v>226</v>
      </c>
      <c r="F311" s="90">
        <f>SUM(D311:E311)</f>
        <v>3639.6</v>
      </c>
    </row>
    <row r="312" spans="1:6" ht="15">
      <c r="A312" s="27"/>
      <c r="B312" s="30"/>
      <c r="C312" s="23" t="s">
        <v>35</v>
      </c>
      <c r="D312" s="89">
        <f>D320+D326+D341+D348+D356+D364+D371</f>
        <v>3413.6</v>
      </c>
      <c r="E312" s="89">
        <f>E320+E326+E341+E348+E356+E364+E371</f>
        <v>-74</v>
      </c>
      <c r="F312" s="89">
        <f>SUM(D312:E312)</f>
        <v>3339.6</v>
      </c>
    </row>
    <row r="313" spans="1:6" ht="15">
      <c r="A313" s="27"/>
      <c r="B313" s="30"/>
      <c r="C313" s="23" t="s">
        <v>183</v>
      </c>
      <c r="D313" s="89">
        <f>SUM(D334)</f>
        <v>0</v>
      </c>
      <c r="E313" s="89">
        <f>SUM(E334)</f>
        <v>300</v>
      </c>
      <c r="F313" s="89">
        <f>SUM(D313:E313)</f>
        <v>300</v>
      </c>
    </row>
    <row r="314" spans="1:6" ht="14.25">
      <c r="A314" s="20" t="s">
        <v>170</v>
      </c>
      <c r="B314" s="30"/>
      <c r="C314" s="40" t="s">
        <v>7</v>
      </c>
      <c r="D314" s="90">
        <f>SUM(D319)</f>
        <v>-45</v>
      </c>
      <c r="E314" s="90">
        <f>SUM(E319)</f>
        <v>0</v>
      </c>
      <c r="F314" s="90">
        <f>SUM(D314:E314)</f>
        <v>-45</v>
      </c>
    </row>
    <row r="315" spans="1:6" ht="15">
      <c r="A315" s="37" t="s">
        <v>171</v>
      </c>
      <c r="B315" s="36" t="s">
        <v>47</v>
      </c>
      <c r="C315" s="22" t="s">
        <v>55</v>
      </c>
      <c r="D315" s="91"/>
      <c r="E315" s="91"/>
      <c r="F315" s="91"/>
    </row>
    <row r="316" spans="1:6" ht="14.25">
      <c r="A316" s="26"/>
      <c r="B316" s="30"/>
      <c r="C316" s="40" t="s">
        <v>39</v>
      </c>
      <c r="D316" s="90">
        <f>SUM(D317)</f>
        <v>-45</v>
      </c>
      <c r="E316" s="90">
        <f>SUM(E317)</f>
        <v>0</v>
      </c>
      <c r="F316" s="90">
        <f>SUM(D316:E316)</f>
        <v>-45</v>
      </c>
    </row>
    <row r="317" spans="1:6" ht="15">
      <c r="A317" s="26"/>
      <c r="B317" s="30"/>
      <c r="C317" s="23" t="s">
        <v>41</v>
      </c>
      <c r="D317" s="89">
        <f>SUM(D319)</f>
        <v>-45</v>
      </c>
      <c r="E317" s="89"/>
      <c r="F317" s="89">
        <f>SUM(D317:E317)</f>
        <v>-45</v>
      </c>
    </row>
    <row r="318" spans="1:6" ht="15">
      <c r="A318" s="26"/>
      <c r="B318" s="30"/>
      <c r="C318" s="23"/>
      <c r="D318" s="89"/>
      <c r="E318" s="89"/>
      <c r="F318" s="89"/>
    </row>
    <row r="319" spans="1:6" ht="14.25">
      <c r="A319" s="26"/>
      <c r="B319" s="30"/>
      <c r="C319" s="40" t="s">
        <v>40</v>
      </c>
      <c r="D319" s="90">
        <f>SUM(D320:D320)</f>
        <v>-45</v>
      </c>
      <c r="E319" s="90">
        <f>SUM(E320:E320)</f>
        <v>0</v>
      </c>
      <c r="F319" s="90">
        <f>SUM(D319:E319)</f>
        <v>-45</v>
      </c>
    </row>
    <row r="320" spans="1:6" ht="15">
      <c r="A320" s="26"/>
      <c r="B320" s="30"/>
      <c r="C320" s="23" t="s">
        <v>42</v>
      </c>
      <c r="D320" s="89">
        <v>-45</v>
      </c>
      <c r="E320" s="89"/>
      <c r="F320" s="89">
        <f>SUM(D320:E320)</f>
        <v>-45</v>
      </c>
    </row>
    <row r="321" spans="1:6" ht="15">
      <c r="A321" s="26"/>
      <c r="B321" s="30"/>
      <c r="C321" s="23"/>
      <c r="D321" s="89"/>
      <c r="E321" s="89"/>
      <c r="F321" s="89"/>
    </row>
    <row r="322" spans="1:6" ht="14.25">
      <c r="A322" s="20" t="s">
        <v>172</v>
      </c>
      <c r="B322" s="31"/>
      <c r="C322" s="40" t="s">
        <v>12</v>
      </c>
      <c r="D322" s="90">
        <f>SUM(D326,D333,D340,D347,D355,D363,D371)</f>
        <v>3458.6</v>
      </c>
      <c r="E322" s="90">
        <f>SUM(E326,E333,E340,E347,E355,E363,E371)</f>
        <v>226</v>
      </c>
      <c r="F322" s="90">
        <f>SUM(D322:E322)</f>
        <v>3684.6</v>
      </c>
    </row>
    <row r="323" spans="1:6" ht="15">
      <c r="A323" s="37" t="s">
        <v>173</v>
      </c>
      <c r="B323" s="36">
        <v>10120</v>
      </c>
      <c r="C323" s="22" t="s">
        <v>270</v>
      </c>
      <c r="D323" s="91"/>
      <c r="E323" s="91"/>
      <c r="F323" s="91"/>
    </row>
    <row r="324" spans="1:6" ht="14.25">
      <c r="A324" s="26"/>
      <c r="B324" s="30"/>
      <c r="C324" s="40" t="s">
        <v>39</v>
      </c>
      <c r="D324" s="90">
        <f>SUM(D325:D325)</f>
        <v>300</v>
      </c>
      <c r="E324" s="90">
        <f>SUM(E325:E325)</f>
        <v>0</v>
      </c>
      <c r="F324" s="90">
        <f>SUM(D324:E324)</f>
        <v>300</v>
      </c>
    </row>
    <row r="325" spans="1:6" ht="15">
      <c r="A325" s="26"/>
      <c r="B325" s="30"/>
      <c r="C325" s="23" t="s">
        <v>41</v>
      </c>
      <c r="D325" s="89">
        <f>SUM(D326)</f>
        <v>300</v>
      </c>
      <c r="E325" s="89"/>
      <c r="F325" s="89">
        <f>SUM(D325:E325)</f>
        <v>300</v>
      </c>
    </row>
    <row r="326" spans="1:6" ht="14.25">
      <c r="A326" s="26"/>
      <c r="B326" s="30"/>
      <c r="C326" s="40" t="s">
        <v>40</v>
      </c>
      <c r="D326" s="90">
        <f>SUM(D327:D327)</f>
        <v>300</v>
      </c>
      <c r="E326" s="90">
        <f>SUM(E327:E327)</f>
        <v>0</v>
      </c>
      <c r="F326" s="90">
        <f>SUM(D326:E326)</f>
        <v>300</v>
      </c>
    </row>
    <row r="327" spans="1:6" ht="15">
      <c r="A327" s="26"/>
      <c r="B327" s="30"/>
      <c r="C327" s="23" t="s">
        <v>42</v>
      </c>
      <c r="D327" s="89">
        <v>300</v>
      </c>
      <c r="E327" s="89"/>
      <c r="F327" s="89">
        <f>SUM(D327:E327)</f>
        <v>300</v>
      </c>
    </row>
    <row r="328" spans="1:6" ht="14.25">
      <c r="A328" s="20"/>
      <c r="B328" s="31"/>
      <c r="C328" s="40"/>
      <c r="D328" s="90"/>
      <c r="E328" s="90"/>
      <c r="F328" s="90"/>
    </row>
    <row r="329" spans="1:6" ht="30">
      <c r="A329" s="37" t="s">
        <v>173</v>
      </c>
      <c r="B329" s="36">
        <v>10200</v>
      </c>
      <c r="C329" s="22" t="s">
        <v>184</v>
      </c>
      <c r="D329" s="91"/>
      <c r="E329" s="91"/>
      <c r="F329" s="91"/>
    </row>
    <row r="330" spans="1:6" ht="14.25">
      <c r="A330" s="26"/>
      <c r="B330" s="30"/>
      <c r="C330" s="40" t="s">
        <v>39</v>
      </c>
      <c r="D330" s="90">
        <f>SUM(D331:D331)</f>
        <v>0</v>
      </c>
      <c r="E330" s="90">
        <f>SUM(E331:E331)</f>
        <v>300</v>
      </c>
      <c r="F330" s="90">
        <f>SUM(D330:E330)</f>
        <v>300</v>
      </c>
    </row>
    <row r="331" spans="1:6" ht="15">
      <c r="A331" s="26"/>
      <c r="B331" s="30"/>
      <c r="C331" s="23" t="s">
        <v>116</v>
      </c>
      <c r="D331" s="89"/>
      <c r="E331" s="89">
        <v>300</v>
      </c>
      <c r="F331" s="89">
        <f>SUM(D331:E331)</f>
        <v>300</v>
      </c>
    </row>
    <row r="332" spans="1:6" ht="15">
      <c r="A332" s="26"/>
      <c r="B332" s="30"/>
      <c r="C332" s="23"/>
      <c r="D332" s="89"/>
      <c r="E332" s="89"/>
      <c r="F332" s="89"/>
    </row>
    <row r="333" spans="1:6" ht="14.25">
      <c r="A333" s="26"/>
      <c r="B333" s="30"/>
      <c r="C333" s="40" t="s">
        <v>40</v>
      </c>
      <c r="D333" s="90">
        <f>SUM(D334:D334)</f>
        <v>0</v>
      </c>
      <c r="E333" s="90">
        <f>SUM(E334:E334)</f>
        <v>300</v>
      </c>
      <c r="F333" s="90">
        <f>SUM(D333:E333)</f>
        <v>300</v>
      </c>
    </row>
    <row r="334" spans="1:6" ht="15">
      <c r="A334" s="26"/>
      <c r="B334" s="30"/>
      <c r="C334" s="23" t="s">
        <v>44</v>
      </c>
      <c r="D334" s="89"/>
      <c r="E334" s="89">
        <v>300</v>
      </c>
      <c r="F334" s="89">
        <f>SUM(D334:E334)</f>
        <v>300</v>
      </c>
    </row>
    <row r="335" spans="1:6" ht="15">
      <c r="A335" s="26"/>
      <c r="B335" s="30"/>
      <c r="C335" s="23"/>
      <c r="D335" s="89"/>
      <c r="E335" s="89"/>
      <c r="F335" s="89"/>
    </row>
    <row r="336" spans="1:6" ht="15">
      <c r="A336" s="37" t="s">
        <v>192</v>
      </c>
      <c r="B336" s="36">
        <v>10201</v>
      </c>
      <c r="C336" s="22" t="s">
        <v>74</v>
      </c>
      <c r="D336" s="91"/>
      <c r="E336" s="91"/>
      <c r="F336" s="91"/>
    </row>
    <row r="337" spans="1:6" ht="14.25">
      <c r="A337" s="26"/>
      <c r="B337" s="30"/>
      <c r="C337" s="40" t="s">
        <v>39</v>
      </c>
      <c r="D337" s="90">
        <f>SUM(D338:D338)</f>
        <v>45</v>
      </c>
      <c r="E337" s="90">
        <f>SUM(E338:E338)</f>
        <v>0</v>
      </c>
      <c r="F337" s="90">
        <f>SUM(D337:E337)</f>
        <v>45</v>
      </c>
    </row>
    <row r="338" spans="1:6" ht="15">
      <c r="A338" s="26"/>
      <c r="B338" s="30"/>
      <c r="C338" s="23" t="s">
        <v>41</v>
      </c>
      <c r="D338" s="89">
        <f>SUM(D340)</f>
        <v>45</v>
      </c>
      <c r="E338" s="89"/>
      <c r="F338" s="89">
        <f>SUM(D338:E338)</f>
        <v>45</v>
      </c>
    </row>
    <row r="339" spans="1:6" ht="15">
      <c r="A339" s="26"/>
      <c r="B339" s="30"/>
      <c r="C339" s="23"/>
      <c r="D339" s="89"/>
      <c r="E339" s="89"/>
      <c r="F339" s="89"/>
    </row>
    <row r="340" spans="1:6" ht="14.25">
      <c r="A340" s="26"/>
      <c r="B340" s="30"/>
      <c r="C340" s="40" t="s">
        <v>40</v>
      </c>
      <c r="D340" s="90">
        <f>SUM(D341:D341)</f>
        <v>45</v>
      </c>
      <c r="E340" s="90">
        <f>SUM(E341:E341)</f>
        <v>0</v>
      </c>
      <c r="F340" s="90">
        <f>SUM(D340:E340)</f>
        <v>45</v>
      </c>
    </row>
    <row r="341" spans="1:6" ht="15">
      <c r="A341" s="26"/>
      <c r="B341" s="30"/>
      <c r="C341" s="23" t="s">
        <v>42</v>
      </c>
      <c r="D341" s="89">
        <v>45</v>
      </c>
      <c r="E341" s="89"/>
      <c r="F341" s="89">
        <f>SUM(D341:E341)</f>
        <v>45</v>
      </c>
    </row>
    <row r="342" spans="1:6" ht="15">
      <c r="A342" s="26"/>
      <c r="B342" s="30"/>
      <c r="C342" s="23"/>
      <c r="D342" s="89"/>
      <c r="E342" s="89"/>
      <c r="F342" s="89"/>
    </row>
    <row r="343" spans="1:6" ht="45">
      <c r="A343" s="37" t="s">
        <v>193</v>
      </c>
      <c r="B343" s="36">
        <v>10401</v>
      </c>
      <c r="C343" s="22" t="s">
        <v>217</v>
      </c>
      <c r="D343" s="91"/>
      <c r="E343" s="91"/>
      <c r="F343" s="91"/>
    </row>
    <row r="344" spans="1:6" ht="14.25">
      <c r="A344" s="26"/>
      <c r="B344" s="30"/>
      <c r="C344" s="40" t="s">
        <v>39</v>
      </c>
      <c r="D344" s="90">
        <f>SUM(D345:D345)</f>
        <v>0</v>
      </c>
      <c r="E344" s="90">
        <f>SUM(E345:E345)</f>
        <v>-44</v>
      </c>
      <c r="F344" s="90">
        <f>SUM(D344:E344)</f>
        <v>-44</v>
      </c>
    </row>
    <row r="345" spans="1:6" ht="15">
      <c r="A345" s="26"/>
      <c r="B345" s="30"/>
      <c r="C345" s="23" t="s">
        <v>116</v>
      </c>
      <c r="D345" s="89"/>
      <c r="E345" s="89">
        <f>SUM(E347)</f>
        <v>-44</v>
      </c>
      <c r="F345" s="89">
        <f>SUM(D345:E345)</f>
        <v>-44</v>
      </c>
    </row>
    <row r="346" spans="1:6" ht="15">
      <c r="A346" s="26"/>
      <c r="B346" s="30"/>
      <c r="C346" s="23"/>
      <c r="D346" s="89"/>
      <c r="E346" s="89"/>
      <c r="F346" s="89"/>
    </row>
    <row r="347" spans="1:6" ht="14.25">
      <c r="A347" s="26"/>
      <c r="B347" s="30"/>
      <c r="C347" s="40" t="s">
        <v>40</v>
      </c>
      <c r="D347" s="90">
        <f>SUM(D348:D348)</f>
        <v>0</v>
      </c>
      <c r="E347" s="90">
        <f>SUM(E348:E348)</f>
        <v>-44</v>
      </c>
      <c r="F347" s="90">
        <f>SUM(D347:E347)</f>
        <v>-44</v>
      </c>
    </row>
    <row r="348" spans="1:6" ht="15">
      <c r="A348" s="26"/>
      <c r="B348" s="30"/>
      <c r="C348" s="23" t="s">
        <v>42</v>
      </c>
      <c r="D348" s="89"/>
      <c r="E348" s="89">
        <v>-44</v>
      </c>
      <c r="F348" s="89">
        <f>SUM(D348:E348)</f>
        <v>-44</v>
      </c>
    </row>
    <row r="349" spans="1:6" ht="15">
      <c r="A349" s="26"/>
      <c r="B349" s="30"/>
      <c r="C349" s="23"/>
      <c r="D349" s="89"/>
      <c r="E349" s="89"/>
      <c r="F349" s="89"/>
    </row>
    <row r="350" spans="1:6" ht="30">
      <c r="A350" s="37" t="s">
        <v>194</v>
      </c>
      <c r="B350" s="36">
        <v>10700</v>
      </c>
      <c r="C350" s="22" t="s">
        <v>182</v>
      </c>
      <c r="D350" s="91"/>
      <c r="E350" s="91"/>
      <c r="F350" s="91"/>
    </row>
    <row r="351" spans="1:6" ht="14.25">
      <c r="A351" s="26"/>
      <c r="B351" s="30"/>
      <c r="C351" s="40" t="s">
        <v>39</v>
      </c>
      <c r="D351" s="90">
        <f>SUM(D352:D353)</f>
        <v>-46</v>
      </c>
      <c r="E351" s="90">
        <f>SUM(E353:E353)</f>
        <v>-30</v>
      </c>
      <c r="F351" s="90">
        <f>SUM(D351:E351)</f>
        <v>-76</v>
      </c>
    </row>
    <row r="352" spans="1:6" ht="15">
      <c r="A352" s="26"/>
      <c r="B352" s="30"/>
      <c r="C352" s="23" t="s">
        <v>41</v>
      </c>
      <c r="D352" s="89">
        <f>SUM(D355)</f>
        <v>-46</v>
      </c>
      <c r="E352" s="90"/>
      <c r="F352" s="89">
        <f>SUM(D352:E352)</f>
        <v>-46</v>
      </c>
    </row>
    <row r="353" spans="1:6" ht="15">
      <c r="A353" s="26"/>
      <c r="B353" s="30"/>
      <c r="C353" s="23" t="s">
        <v>116</v>
      </c>
      <c r="D353" s="89"/>
      <c r="E353" s="89">
        <f>SUM(E355)</f>
        <v>-30</v>
      </c>
      <c r="F353" s="89">
        <f>SUM(D353:E353)</f>
        <v>-30</v>
      </c>
    </row>
    <row r="354" spans="1:6" ht="15">
      <c r="A354" s="26"/>
      <c r="B354" s="30"/>
      <c r="C354" s="23"/>
      <c r="D354" s="89"/>
      <c r="E354" s="89"/>
      <c r="F354" s="89"/>
    </row>
    <row r="355" spans="1:6" ht="14.25">
      <c r="A355" s="26"/>
      <c r="B355" s="30"/>
      <c r="C355" s="40" t="s">
        <v>40</v>
      </c>
      <c r="D355" s="90">
        <f>SUM(D356:D356)</f>
        <v>-46</v>
      </c>
      <c r="E355" s="90">
        <f>SUM(E356:E356)</f>
        <v>-30</v>
      </c>
      <c r="F355" s="90">
        <f>SUM(D355:E355)</f>
        <v>-76</v>
      </c>
    </row>
    <row r="356" spans="1:6" ht="15">
      <c r="A356" s="26"/>
      <c r="B356" s="30"/>
      <c r="C356" s="23" t="s">
        <v>42</v>
      </c>
      <c r="D356" s="89">
        <v>-46</v>
      </c>
      <c r="E356" s="89">
        <v>-30</v>
      </c>
      <c r="F356" s="89">
        <f>SUM(D356:E356)</f>
        <v>-76</v>
      </c>
    </row>
    <row r="357" spans="1:6" ht="15">
      <c r="A357" s="26"/>
      <c r="B357" s="30"/>
      <c r="C357" s="23"/>
      <c r="D357" s="89"/>
      <c r="E357" s="89"/>
      <c r="F357" s="89"/>
    </row>
    <row r="358" spans="1:6" ht="15">
      <c r="A358" s="37" t="s">
        <v>195</v>
      </c>
      <c r="B358" s="119">
        <v>10701</v>
      </c>
      <c r="C358" s="22" t="s">
        <v>271</v>
      </c>
      <c r="D358" s="91"/>
      <c r="E358" s="91"/>
      <c r="F358" s="91"/>
    </row>
    <row r="359" spans="1:6" ht="14.25">
      <c r="A359" s="26"/>
      <c r="B359" s="30"/>
      <c r="C359" s="40" t="s">
        <v>39</v>
      </c>
      <c r="D359" s="90">
        <f>SUM(D360)</f>
        <v>2659.6</v>
      </c>
      <c r="E359" s="90">
        <f>SUM(E361:E361)</f>
        <v>0</v>
      </c>
      <c r="F359" s="90">
        <f>SUM(D359:E359)</f>
        <v>2659.6</v>
      </c>
    </row>
    <row r="360" spans="1:6" ht="15">
      <c r="A360" s="26"/>
      <c r="B360" s="30"/>
      <c r="C360" s="23" t="s">
        <v>41</v>
      </c>
      <c r="D360" s="89">
        <f>SUM(D363)</f>
        <v>2659.6</v>
      </c>
      <c r="E360" s="90"/>
      <c r="F360" s="89">
        <f>SUM(D360:E360)</f>
        <v>2659.6</v>
      </c>
    </row>
    <row r="361" spans="1:6" ht="15">
      <c r="A361" s="26"/>
      <c r="B361" s="30"/>
      <c r="C361" s="23" t="s">
        <v>272</v>
      </c>
      <c r="D361" s="89">
        <v>2659.6</v>
      </c>
      <c r="E361" s="89"/>
      <c r="F361" s="89">
        <f>SUM(D361:E361)</f>
        <v>2659.6</v>
      </c>
    </row>
    <row r="362" spans="1:6" ht="15">
      <c r="A362" s="26"/>
      <c r="B362" s="30"/>
      <c r="C362" s="23"/>
      <c r="D362" s="89"/>
      <c r="E362" s="89"/>
      <c r="F362" s="89"/>
    </row>
    <row r="363" spans="1:6" ht="14.25">
      <c r="A363" s="26"/>
      <c r="B363" s="30"/>
      <c r="C363" s="40" t="s">
        <v>40</v>
      </c>
      <c r="D363" s="90">
        <f>SUM(D364:D364)</f>
        <v>2659.6</v>
      </c>
      <c r="E363" s="90">
        <f>SUM(E364:E364)</f>
        <v>0</v>
      </c>
      <c r="F363" s="90">
        <f>SUM(D363:E363)</f>
        <v>2659.6</v>
      </c>
    </row>
    <row r="364" spans="1:6" ht="15">
      <c r="A364" s="26"/>
      <c r="B364" s="30"/>
      <c r="C364" s="23" t="s">
        <v>42</v>
      </c>
      <c r="D364" s="89">
        <v>2659.6</v>
      </c>
      <c r="E364" s="89"/>
      <c r="F364" s="89">
        <f>SUM(D364:E364)</f>
        <v>2659.6</v>
      </c>
    </row>
    <row r="365" spans="1:6" ht="15">
      <c r="A365" s="26"/>
      <c r="B365" s="30"/>
      <c r="C365" s="23"/>
      <c r="D365" s="89"/>
      <c r="E365" s="89"/>
      <c r="F365" s="89"/>
    </row>
    <row r="366" spans="1:6" ht="15">
      <c r="A366" s="37" t="s">
        <v>273</v>
      </c>
      <c r="B366" s="36">
        <v>10702</v>
      </c>
      <c r="C366" s="22" t="s">
        <v>274</v>
      </c>
      <c r="D366" s="91"/>
      <c r="E366" s="91"/>
      <c r="F366" s="91"/>
    </row>
    <row r="367" spans="1:6" ht="14.25">
      <c r="A367" s="26"/>
      <c r="B367" s="30"/>
      <c r="C367" s="40" t="s">
        <v>39</v>
      </c>
      <c r="D367" s="90">
        <f>SUM(D368:D368)</f>
        <v>500</v>
      </c>
      <c r="E367" s="90">
        <f>SUM(E368:E368)</f>
        <v>0</v>
      </c>
      <c r="F367" s="90">
        <f>SUM(D367:E367)</f>
        <v>500</v>
      </c>
    </row>
    <row r="368" spans="1:6" ht="15">
      <c r="A368" s="26"/>
      <c r="B368" s="30"/>
      <c r="C368" s="23" t="s">
        <v>41</v>
      </c>
      <c r="D368" s="89">
        <f>SUM(D370)</f>
        <v>500</v>
      </c>
      <c r="E368" s="90"/>
      <c r="F368" s="89">
        <f>SUM(D368:E368)</f>
        <v>500</v>
      </c>
    </row>
    <row r="369" spans="1:6" ht="15">
      <c r="A369" s="26"/>
      <c r="B369" s="30"/>
      <c r="C369" s="23"/>
      <c r="D369" s="89"/>
      <c r="E369" s="89"/>
      <c r="F369" s="89"/>
    </row>
    <row r="370" spans="1:6" ht="14.25">
      <c r="A370" s="26"/>
      <c r="B370" s="30"/>
      <c r="C370" s="40" t="s">
        <v>40</v>
      </c>
      <c r="D370" s="90">
        <f>SUM(D371:D371)</f>
        <v>500</v>
      </c>
      <c r="E370" s="90">
        <f>SUM(E371:E371)</f>
        <v>0</v>
      </c>
      <c r="F370" s="90">
        <f>SUM(D370:E370)</f>
        <v>500</v>
      </c>
    </row>
    <row r="371" spans="1:6" ht="15">
      <c r="A371" s="26"/>
      <c r="B371" s="30"/>
      <c r="C371" s="23" t="s">
        <v>42</v>
      </c>
      <c r="D371" s="89">
        <v>500</v>
      </c>
      <c r="E371" s="89"/>
      <c r="F371" s="89">
        <f>SUM(D371:E371)</f>
        <v>500</v>
      </c>
    </row>
    <row r="372" spans="1:6" ht="15">
      <c r="A372" s="26"/>
      <c r="B372" s="30"/>
      <c r="C372" s="23"/>
      <c r="D372" s="89"/>
      <c r="E372" s="89"/>
      <c r="F372" s="89"/>
    </row>
    <row r="373" spans="1:6" ht="14.25">
      <c r="A373" s="20" t="s">
        <v>174</v>
      </c>
      <c r="B373" s="31"/>
      <c r="C373" s="40" t="s">
        <v>188</v>
      </c>
      <c r="D373" s="89"/>
      <c r="E373" s="89"/>
      <c r="F373" s="89"/>
    </row>
    <row r="374" spans="1:6" ht="14.25">
      <c r="A374" s="27"/>
      <c r="B374" s="30"/>
      <c r="C374" s="40" t="s">
        <v>39</v>
      </c>
      <c r="D374" s="90">
        <f>SUM(D379)</f>
        <v>0</v>
      </c>
      <c r="E374" s="90">
        <f>SUM(E379)</f>
        <v>41</v>
      </c>
      <c r="F374" s="90">
        <f>SUM(D374:E374)</f>
        <v>41</v>
      </c>
    </row>
    <row r="375" spans="1:6" ht="14.25">
      <c r="A375" s="27"/>
      <c r="B375" s="30"/>
      <c r="C375" s="40" t="s">
        <v>40</v>
      </c>
      <c r="D375" s="90">
        <f>SUM(D376:D376)</f>
        <v>0</v>
      </c>
      <c r="E375" s="90">
        <f>SUM(E376:E376)</f>
        <v>41</v>
      </c>
      <c r="F375" s="90">
        <f>SUM(D375:E375)</f>
        <v>41</v>
      </c>
    </row>
    <row r="376" spans="1:6" ht="15">
      <c r="A376" s="27"/>
      <c r="B376" s="30"/>
      <c r="C376" s="23" t="s">
        <v>35</v>
      </c>
      <c r="D376" s="89">
        <f>SUM(D383)</f>
        <v>0</v>
      </c>
      <c r="E376" s="89">
        <f>SUM(E383)</f>
        <v>41</v>
      </c>
      <c r="F376" s="89">
        <f>SUM(D376:E376)</f>
        <v>41</v>
      </c>
    </row>
    <row r="377" spans="1:6" ht="14.25">
      <c r="A377" s="20" t="s">
        <v>175</v>
      </c>
      <c r="B377" s="31"/>
      <c r="C377" s="40" t="s">
        <v>10</v>
      </c>
      <c r="D377" s="90">
        <f>SUM(D382)</f>
        <v>0</v>
      </c>
      <c r="E377" s="90">
        <f>SUM(E382)</f>
        <v>41</v>
      </c>
      <c r="F377" s="90">
        <f>SUM(D377:E377)</f>
        <v>41</v>
      </c>
    </row>
    <row r="378" spans="1:6" ht="15">
      <c r="A378" s="37" t="s">
        <v>176</v>
      </c>
      <c r="B378" s="36" t="s">
        <v>67</v>
      </c>
      <c r="C378" s="22" t="s">
        <v>68</v>
      </c>
      <c r="D378" s="91"/>
      <c r="E378" s="91"/>
      <c r="F378" s="91"/>
    </row>
    <row r="379" spans="1:6" ht="14.25">
      <c r="A379" s="26"/>
      <c r="B379" s="30"/>
      <c r="C379" s="40" t="s">
        <v>39</v>
      </c>
      <c r="D379" s="90">
        <f>SUM(D380:D380)</f>
        <v>0</v>
      </c>
      <c r="E379" s="90">
        <f>SUM(E380:E380)</f>
        <v>41</v>
      </c>
      <c r="F379" s="90">
        <f>SUM(D379:E379)</f>
        <v>41</v>
      </c>
    </row>
    <row r="380" spans="1:6" ht="15">
      <c r="A380" s="26"/>
      <c r="B380" s="30"/>
      <c r="C380" s="23" t="s">
        <v>117</v>
      </c>
      <c r="D380" s="89"/>
      <c r="E380" s="89">
        <f>SUM(E382)</f>
        <v>41</v>
      </c>
      <c r="F380" s="89">
        <f>SUM(D380:E380)</f>
        <v>41</v>
      </c>
    </row>
    <row r="381" spans="1:6" ht="15">
      <c r="A381" s="26"/>
      <c r="B381" s="30"/>
      <c r="C381" s="23"/>
      <c r="D381" s="89"/>
      <c r="E381" s="89"/>
      <c r="F381" s="89"/>
    </row>
    <row r="382" spans="1:6" ht="14.25">
      <c r="A382" s="26"/>
      <c r="B382" s="30"/>
      <c r="C382" s="40" t="s">
        <v>40</v>
      </c>
      <c r="D382" s="90">
        <f>SUM(D383:D383)</f>
        <v>0</v>
      </c>
      <c r="E382" s="90">
        <f>SUM(E383:E383)</f>
        <v>41</v>
      </c>
      <c r="F382" s="90">
        <f>SUM(D382:E382)</f>
        <v>41</v>
      </c>
    </row>
    <row r="383" spans="1:6" ht="15">
      <c r="A383" s="26"/>
      <c r="B383" s="30"/>
      <c r="C383" s="23" t="s">
        <v>42</v>
      </c>
      <c r="D383" s="89"/>
      <c r="E383" s="89">
        <v>41</v>
      </c>
      <c r="F383" s="89">
        <f>SUM(D383:E383)</f>
        <v>41</v>
      </c>
    </row>
    <row r="384" spans="1:6" ht="15">
      <c r="A384" s="26"/>
      <c r="B384" s="30"/>
      <c r="C384" s="23"/>
      <c r="D384" s="89"/>
      <c r="E384" s="89"/>
      <c r="F384" s="89"/>
    </row>
    <row r="385" ht="12.75">
      <c r="A385" s="6"/>
    </row>
    <row r="386" ht="12.75">
      <c r="A386" s="6"/>
    </row>
    <row r="387" spans="1:6" ht="12.75">
      <c r="A387" s="8"/>
      <c r="C387" s="48"/>
      <c r="D387" s="92"/>
      <c r="E387" s="92"/>
      <c r="F387" s="92"/>
    </row>
    <row r="388" spans="1:6" ht="12.75">
      <c r="A388" s="7"/>
      <c r="B388" s="3"/>
      <c r="C388" s="49"/>
      <c r="D388" s="93"/>
      <c r="E388" s="93"/>
      <c r="F388" s="93"/>
    </row>
    <row r="389" spans="3:6" ht="12.75">
      <c r="C389" s="48"/>
      <c r="D389" s="92"/>
      <c r="E389" s="92"/>
      <c r="F389" s="92"/>
    </row>
    <row r="392" spans="3:6" ht="12.75">
      <c r="C392" s="48"/>
      <c r="D392" s="92"/>
      <c r="E392" s="92"/>
      <c r="F392" s="92"/>
    </row>
  </sheetData>
  <mergeCells count="2">
    <mergeCell ref="A2:F2"/>
    <mergeCell ref="A1:F1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 xml:space="preserve">&amp;RLisa 4
Tartu Linnavolikogu  11.11.2010. a 
määruse  nr ... juurde </oddHeader>
    <oddFooter>&amp;C&amp;P+3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showZeros="0" workbookViewId="0" topLeftCell="A1">
      <selection activeCell="B63" sqref="B63"/>
    </sheetView>
  </sheetViews>
  <sheetFormatPr defaultColWidth="9.140625" defaultRowHeight="12.75"/>
  <cols>
    <col min="1" max="1" width="6.28125" style="67" customWidth="1"/>
    <col min="2" max="2" width="44.140625" style="67" customWidth="1"/>
    <col min="3" max="3" width="9.57421875" style="76" bestFit="1" customWidth="1"/>
    <col min="4" max="4" width="8.7109375" style="76" customWidth="1"/>
    <col min="5" max="5" width="9.28125" style="68" customWidth="1"/>
    <col min="6" max="16384" width="9.140625" style="67" customWidth="1"/>
  </cols>
  <sheetData>
    <row r="1" spans="2:5" ht="12.75">
      <c r="B1" s="129" t="s">
        <v>251</v>
      </c>
      <c r="C1" s="129"/>
      <c r="D1" s="129"/>
      <c r="E1" s="129"/>
    </row>
    <row r="2" spans="2:4" ht="12.75">
      <c r="B2" s="50"/>
      <c r="C2" s="68"/>
      <c r="D2" s="68"/>
    </row>
    <row r="3" spans="1:5" ht="12.75">
      <c r="A3" s="82"/>
      <c r="B3" s="69"/>
      <c r="C3" s="130" t="s">
        <v>201</v>
      </c>
      <c r="D3" s="130"/>
      <c r="E3" s="136" t="s">
        <v>202</v>
      </c>
    </row>
    <row r="4" spans="1:5" ht="22.5">
      <c r="A4" s="82"/>
      <c r="B4" s="70" t="s">
        <v>222</v>
      </c>
      <c r="C4" s="80" t="s">
        <v>203</v>
      </c>
      <c r="D4" s="79" t="s">
        <v>226</v>
      </c>
      <c r="E4" s="136"/>
    </row>
    <row r="5" spans="2:5" ht="12.75">
      <c r="B5" s="51" t="s">
        <v>234</v>
      </c>
      <c r="C5" s="94">
        <f>SUM(C6:C10)</f>
        <v>-9567.5</v>
      </c>
      <c r="D5" s="94">
        <f>SUM(D6:D10)</f>
        <v>-5200</v>
      </c>
      <c r="E5" s="94">
        <f>SUM(E6:E10)</f>
        <v>-14767.5</v>
      </c>
    </row>
    <row r="6" spans="2:5" ht="12.75">
      <c r="B6" s="57" t="s">
        <v>8</v>
      </c>
      <c r="C6" s="83">
        <f>SUM(C21,C28,C31)</f>
        <v>-9265</v>
      </c>
      <c r="D6" s="83">
        <f>SUM(D21,D28,D31)</f>
        <v>-5700</v>
      </c>
      <c r="E6" s="83">
        <f>SUM(C6:D6)</f>
        <v>-14965</v>
      </c>
    </row>
    <row r="7" spans="2:5" ht="12.75">
      <c r="B7" s="57" t="s">
        <v>9</v>
      </c>
      <c r="C7" s="83">
        <f>SUM(C34)</f>
        <v>285</v>
      </c>
      <c r="D7" s="83">
        <f>SUM(D34)</f>
        <v>0</v>
      </c>
      <c r="E7" s="83">
        <f>SUM(C7:D7)</f>
        <v>285</v>
      </c>
    </row>
    <row r="8" spans="2:5" ht="12.75">
      <c r="B8" s="57" t="s">
        <v>204</v>
      </c>
      <c r="C8" s="83">
        <f>SUM(C37)</f>
        <v>-83</v>
      </c>
      <c r="D8" s="83">
        <f>SUM(D37)</f>
        <v>0</v>
      </c>
      <c r="E8" s="83">
        <f>SUM(C8:D8)</f>
        <v>-83</v>
      </c>
    </row>
    <row r="9" spans="2:5" ht="12.75">
      <c r="B9" s="57" t="s">
        <v>11</v>
      </c>
      <c r="C9" s="83">
        <f>SUM(C17,C41)</f>
        <v>-539.4999999999999</v>
      </c>
      <c r="D9" s="83">
        <f>SUM(D17,D41)</f>
        <v>500</v>
      </c>
      <c r="E9" s="83">
        <f>SUM(C9:D9)</f>
        <v>-39.499999999999886</v>
      </c>
    </row>
    <row r="10" spans="2:5" ht="12.75">
      <c r="B10" s="57" t="s">
        <v>12</v>
      </c>
      <c r="C10" s="83">
        <f>SUM(C54,C50)</f>
        <v>35</v>
      </c>
      <c r="D10" s="83">
        <f>SUM(D54)</f>
        <v>0</v>
      </c>
      <c r="E10" s="83">
        <f>SUM(C10:D10)</f>
        <v>35</v>
      </c>
    </row>
    <row r="11" spans="2:5" ht="12.75">
      <c r="B11" s="71"/>
      <c r="C11" s="52"/>
      <c r="D11" s="52"/>
      <c r="E11" s="52"/>
    </row>
    <row r="12" spans="2:5" ht="12.75">
      <c r="B12" s="131" t="s">
        <v>205</v>
      </c>
      <c r="C12" s="131"/>
      <c r="D12" s="131"/>
      <c r="E12" s="131"/>
    </row>
    <row r="13" spans="1:5" ht="12.75">
      <c r="A13" s="50"/>
      <c r="B13" s="72"/>
      <c r="C13" s="53"/>
      <c r="D13" s="54"/>
      <c r="E13" s="54"/>
    </row>
    <row r="14" spans="1:5" ht="25.5" customHeight="1">
      <c r="A14" s="127" t="s">
        <v>227</v>
      </c>
      <c r="B14" s="81"/>
      <c r="C14" s="132" t="s">
        <v>201</v>
      </c>
      <c r="D14" s="133"/>
      <c r="E14" s="134" t="s">
        <v>202</v>
      </c>
    </row>
    <row r="15" spans="1:5" ht="22.5">
      <c r="A15" s="128"/>
      <c r="B15" s="70"/>
      <c r="C15" s="55" t="s">
        <v>203</v>
      </c>
      <c r="D15" s="79" t="s">
        <v>226</v>
      </c>
      <c r="E15" s="135"/>
    </row>
    <row r="16" spans="1:5" ht="26.25" customHeight="1">
      <c r="A16" s="58" t="s">
        <v>105</v>
      </c>
      <c r="B16" s="78" t="s">
        <v>58</v>
      </c>
      <c r="C16" s="96">
        <f>SUM(C17)</f>
        <v>-341.9</v>
      </c>
      <c r="D16" s="96">
        <f>SUM(D17)</f>
        <v>0</v>
      </c>
      <c r="E16" s="96">
        <f>SUM(C16:D16)</f>
        <v>-341.9</v>
      </c>
    </row>
    <row r="17" spans="1:5" ht="12.75">
      <c r="A17" s="58" t="s">
        <v>156</v>
      </c>
      <c r="B17" s="62" t="s">
        <v>11</v>
      </c>
      <c r="C17" s="96">
        <f>SUM(C18)</f>
        <v>-341.9</v>
      </c>
      <c r="D17" s="99">
        <f>SUM(D18)</f>
        <v>0</v>
      </c>
      <c r="E17" s="96">
        <f>SUM(E18)</f>
        <v>-341.9</v>
      </c>
    </row>
    <row r="18" spans="1:5" ht="12.75">
      <c r="A18" s="58" t="s">
        <v>157</v>
      </c>
      <c r="B18" s="75" t="s">
        <v>206</v>
      </c>
      <c r="C18" s="99">
        <f>SUM(C19)</f>
        <v>-341.9</v>
      </c>
      <c r="D18" s="99"/>
      <c r="E18" s="99">
        <f>SUM(C18:D18)</f>
        <v>-341.9</v>
      </c>
    </row>
    <row r="19" spans="1:5" ht="12.75">
      <c r="A19" s="123"/>
      <c r="B19" s="70" t="s">
        <v>277</v>
      </c>
      <c r="C19" s="124">
        <v>-341.9</v>
      </c>
      <c r="D19" s="125"/>
      <c r="E19" s="99">
        <f>SUM(C19:D19)</f>
        <v>-341.9</v>
      </c>
    </row>
    <row r="20" spans="1:5" ht="26.25" customHeight="1">
      <c r="A20" s="58" t="s">
        <v>107</v>
      </c>
      <c r="B20" s="59" t="s">
        <v>75</v>
      </c>
      <c r="C20" s="95">
        <f>SUM(C21)</f>
        <v>-1530</v>
      </c>
      <c r="D20" s="95">
        <f>SUM(D21)</f>
        <v>-5700</v>
      </c>
      <c r="E20" s="95">
        <f>SUM(C20:D20)</f>
        <v>-7230</v>
      </c>
    </row>
    <row r="21" spans="1:5" ht="12.75">
      <c r="A21" s="58" t="s">
        <v>152</v>
      </c>
      <c r="B21" s="66" t="s">
        <v>8</v>
      </c>
      <c r="C21" s="95">
        <f>SUM(C22,C25)</f>
        <v>-1530</v>
      </c>
      <c r="D21" s="95">
        <f>SUM(D22,D25)</f>
        <v>-5700</v>
      </c>
      <c r="E21" s="95">
        <f>SUM(E22,E25)</f>
        <v>-7230</v>
      </c>
    </row>
    <row r="22" spans="1:5" ht="12.75">
      <c r="A22" s="58" t="s">
        <v>153</v>
      </c>
      <c r="B22" s="66" t="s">
        <v>208</v>
      </c>
      <c r="C22" s="95">
        <f>SUM(C23)</f>
        <v>-530</v>
      </c>
      <c r="D22" s="95">
        <f>SUM(D23)</f>
        <v>0</v>
      </c>
      <c r="E22" s="95">
        <f aca="true" t="shared" si="0" ref="E22:E27">SUM(C22:D22)</f>
        <v>-530</v>
      </c>
    </row>
    <row r="23" spans="1:5" ht="12.75">
      <c r="A23" s="58"/>
      <c r="B23" s="66" t="s">
        <v>209</v>
      </c>
      <c r="C23" s="96">
        <f>SUM(C24:C24)</f>
        <v>-530</v>
      </c>
      <c r="D23" s="97"/>
      <c r="E23" s="95">
        <f t="shared" si="0"/>
        <v>-530</v>
      </c>
    </row>
    <row r="24" spans="1:5" ht="12.75">
      <c r="A24" s="58"/>
      <c r="B24" s="57" t="s">
        <v>228</v>
      </c>
      <c r="C24" s="97">
        <v>-530</v>
      </c>
      <c r="D24" s="97"/>
      <c r="E24" s="97">
        <f t="shared" si="0"/>
        <v>-530</v>
      </c>
    </row>
    <row r="25" spans="1:5" ht="12.75">
      <c r="A25" s="58" t="s">
        <v>232</v>
      </c>
      <c r="B25" s="73" t="s">
        <v>78</v>
      </c>
      <c r="C25" s="96">
        <f>SUM(C26)</f>
        <v>-1000</v>
      </c>
      <c r="D25" s="95">
        <f>SUM(D26)</f>
        <v>-5700</v>
      </c>
      <c r="E25" s="96">
        <f t="shared" si="0"/>
        <v>-6700</v>
      </c>
    </row>
    <row r="26" spans="1:5" ht="22.5">
      <c r="A26" s="58"/>
      <c r="B26" s="74" t="s">
        <v>210</v>
      </c>
      <c r="C26" s="99">
        <v>-1000</v>
      </c>
      <c r="D26" s="97">
        <v>-5700</v>
      </c>
      <c r="E26" s="99">
        <f t="shared" si="0"/>
        <v>-6700</v>
      </c>
    </row>
    <row r="27" spans="1:5" ht="25.5">
      <c r="A27" s="58" t="s">
        <v>108</v>
      </c>
      <c r="B27" s="78" t="s">
        <v>211</v>
      </c>
      <c r="C27" s="96">
        <f>SUM(C28)</f>
        <v>-7400</v>
      </c>
      <c r="D27" s="96">
        <f>SUM(D28)</f>
        <v>0</v>
      </c>
      <c r="E27" s="96">
        <f t="shared" si="0"/>
        <v>-7400</v>
      </c>
    </row>
    <row r="28" spans="1:5" ht="12.75">
      <c r="A28" s="58" t="s">
        <v>156</v>
      </c>
      <c r="B28" s="62" t="s">
        <v>212</v>
      </c>
      <c r="C28" s="96">
        <f>SUM(C29)</f>
        <v>-7400</v>
      </c>
      <c r="D28" s="99">
        <f>SUM(D29)</f>
        <v>0</v>
      </c>
      <c r="E28" s="96">
        <f>SUM(E29)</f>
        <v>-7400</v>
      </c>
    </row>
    <row r="29" spans="1:5" ht="12.75">
      <c r="A29" s="58" t="s">
        <v>157</v>
      </c>
      <c r="B29" s="75" t="s">
        <v>213</v>
      </c>
      <c r="C29" s="99">
        <v>-7400</v>
      </c>
      <c r="D29" s="99"/>
      <c r="E29" s="99">
        <f>SUM(C29:D29)</f>
        <v>-7400</v>
      </c>
    </row>
    <row r="30" spans="1:5" ht="26.25" customHeight="1">
      <c r="A30" s="58" t="s">
        <v>161</v>
      </c>
      <c r="B30" s="63" t="s">
        <v>84</v>
      </c>
      <c r="C30" s="101">
        <f>SUM(C31,C34,C37,C41,C50)</f>
        <v>-595.5999999999999</v>
      </c>
      <c r="D30" s="101">
        <f>SUM(D31,D34,D37,D41,D50)</f>
        <v>500</v>
      </c>
      <c r="E30" s="101">
        <f>SUM(C30:D30)</f>
        <v>-95.59999999999991</v>
      </c>
    </row>
    <row r="31" spans="1:5" ht="12.75">
      <c r="A31" s="77" t="s">
        <v>162</v>
      </c>
      <c r="B31" s="64" t="s">
        <v>212</v>
      </c>
      <c r="C31" s="96">
        <f>SUM(C32)</f>
        <v>-335</v>
      </c>
      <c r="D31" s="96">
        <f>SUM(D32)</f>
        <v>0</v>
      </c>
      <c r="E31" s="96">
        <f>SUM(C31:D31)</f>
        <v>-335</v>
      </c>
    </row>
    <row r="32" spans="1:5" ht="12.75">
      <c r="A32" s="77" t="s">
        <v>163</v>
      </c>
      <c r="B32" s="64" t="s">
        <v>221</v>
      </c>
      <c r="C32" s="96">
        <f>SUM(C33)</f>
        <v>-335</v>
      </c>
      <c r="D32" s="98">
        <f>SUM(D33)</f>
        <v>0</v>
      </c>
      <c r="E32" s="96">
        <f>SUM(E33)</f>
        <v>-335</v>
      </c>
    </row>
    <row r="33" spans="1:5" ht="12.75">
      <c r="A33" s="58"/>
      <c r="B33" s="61" t="s">
        <v>225</v>
      </c>
      <c r="C33" s="98">
        <v>-335</v>
      </c>
      <c r="D33" s="101"/>
      <c r="E33" s="98">
        <f aca="true" t="shared" si="1" ref="E33:E41">SUM(C33:D33)</f>
        <v>-335</v>
      </c>
    </row>
    <row r="34" spans="1:5" ht="12.75">
      <c r="A34" s="77" t="s">
        <v>164</v>
      </c>
      <c r="B34" s="111" t="s">
        <v>9</v>
      </c>
      <c r="C34" s="112">
        <f>SUM(C35)</f>
        <v>285</v>
      </c>
      <c r="D34" s="113"/>
      <c r="E34" s="112">
        <f t="shared" si="1"/>
        <v>285</v>
      </c>
    </row>
    <row r="35" spans="1:5" ht="12.75">
      <c r="A35" s="77" t="s">
        <v>165</v>
      </c>
      <c r="B35" s="111" t="s">
        <v>256</v>
      </c>
      <c r="C35" s="112">
        <f>SUM(C36)</f>
        <v>285</v>
      </c>
      <c r="D35" s="113"/>
      <c r="E35" s="112">
        <f t="shared" si="1"/>
        <v>285</v>
      </c>
    </row>
    <row r="36" spans="1:5" ht="12.75">
      <c r="A36" s="58"/>
      <c r="B36" s="61" t="s">
        <v>257</v>
      </c>
      <c r="C36" s="98">
        <v>285</v>
      </c>
      <c r="D36" s="101"/>
      <c r="E36" s="98">
        <f t="shared" si="1"/>
        <v>285</v>
      </c>
    </row>
    <row r="37" spans="1:5" ht="12.75">
      <c r="A37" s="58" t="s">
        <v>190</v>
      </c>
      <c r="B37" s="64" t="s">
        <v>214</v>
      </c>
      <c r="C37" s="96">
        <f>SUM(C38)</f>
        <v>-83</v>
      </c>
      <c r="D37" s="96">
        <f>SUM(D38)</f>
        <v>0</v>
      </c>
      <c r="E37" s="96">
        <f t="shared" si="1"/>
        <v>-83</v>
      </c>
    </row>
    <row r="38" spans="1:5" ht="12.75">
      <c r="A38" s="58" t="s">
        <v>191</v>
      </c>
      <c r="B38" s="64" t="s">
        <v>207</v>
      </c>
      <c r="C38" s="96">
        <f>SUM(C39:C40)</f>
        <v>-83</v>
      </c>
      <c r="D38" s="96">
        <f>SUM(D39)</f>
        <v>0</v>
      </c>
      <c r="E38" s="96">
        <f t="shared" si="1"/>
        <v>-83</v>
      </c>
    </row>
    <row r="39" spans="1:5" ht="12.75">
      <c r="A39" s="58"/>
      <c r="B39" s="60" t="s">
        <v>215</v>
      </c>
      <c r="C39" s="97">
        <v>-110</v>
      </c>
      <c r="D39" s="97"/>
      <c r="E39" s="100">
        <f t="shared" si="1"/>
        <v>-110</v>
      </c>
    </row>
    <row r="40" spans="1:5" ht="12.75">
      <c r="A40" s="58"/>
      <c r="B40" s="60" t="s">
        <v>290</v>
      </c>
      <c r="C40" s="97">
        <v>27</v>
      </c>
      <c r="D40" s="97"/>
      <c r="E40" s="100">
        <f t="shared" si="1"/>
        <v>27</v>
      </c>
    </row>
    <row r="41" spans="1:5" ht="12.75">
      <c r="A41" s="58" t="s">
        <v>254</v>
      </c>
      <c r="B41" s="51" t="s">
        <v>11</v>
      </c>
      <c r="C41" s="102">
        <f>SUM(C42+C46+C48)</f>
        <v>-197.5999999999999</v>
      </c>
      <c r="D41" s="102">
        <f>SUM(D42+D46+D48)</f>
        <v>500</v>
      </c>
      <c r="E41" s="102">
        <f t="shared" si="1"/>
        <v>302.4000000000001</v>
      </c>
    </row>
    <row r="42" spans="1:5" ht="12.75">
      <c r="A42" s="58" t="s">
        <v>255</v>
      </c>
      <c r="B42" s="56" t="s">
        <v>206</v>
      </c>
      <c r="C42" s="102">
        <f>SUM(C43:C45)</f>
        <v>-452.5999999999999</v>
      </c>
      <c r="D42" s="102">
        <f>SUM(D43:D45)</f>
        <v>500</v>
      </c>
      <c r="E42" s="102">
        <f>SUM(E43:E45)</f>
        <v>47.39999999999998</v>
      </c>
    </row>
    <row r="43" spans="1:5" ht="12.75">
      <c r="A43" s="58"/>
      <c r="B43" s="65" t="s">
        <v>223</v>
      </c>
      <c r="C43" s="99">
        <v>-822.6</v>
      </c>
      <c r="D43" s="99">
        <v>500</v>
      </c>
      <c r="E43" s="99">
        <f>SUM(C43:D43)</f>
        <v>-322.6</v>
      </c>
    </row>
    <row r="44" spans="1:5" ht="12.75">
      <c r="A44" s="58"/>
      <c r="B44" s="65" t="s">
        <v>252</v>
      </c>
      <c r="C44" s="99">
        <v>-350</v>
      </c>
      <c r="D44" s="99"/>
      <c r="E44" s="99">
        <f>SUM(C44:D44)</f>
        <v>-350</v>
      </c>
    </row>
    <row r="45" spans="1:5" ht="12.75">
      <c r="A45" s="58"/>
      <c r="B45" s="65" t="s">
        <v>266</v>
      </c>
      <c r="C45" s="99">
        <v>720</v>
      </c>
      <c r="D45" s="99"/>
      <c r="E45" s="99">
        <f>SUM(C45:D45)</f>
        <v>720</v>
      </c>
    </row>
    <row r="46" spans="1:5" ht="12.75">
      <c r="A46" s="58" t="s">
        <v>258</v>
      </c>
      <c r="B46" s="114" t="s">
        <v>53</v>
      </c>
      <c r="C46" s="112">
        <f>SUM(C47)</f>
        <v>55</v>
      </c>
      <c r="D46" s="115"/>
      <c r="E46" s="112">
        <f>SUM(C46:D46)</f>
        <v>55</v>
      </c>
    </row>
    <row r="47" spans="1:5" ht="22.5">
      <c r="A47" s="58"/>
      <c r="B47" s="74" t="s">
        <v>259</v>
      </c>
      <c r="C47" s="99">
        <v>55</v>
      </c>
      <c r="D47" s="103"/>
      <c r="E47" s="112">
        <f aca="true" t="shared" si="2" ref="E47:E52">SUM(C47:D47)</f>
        <v>55</v>
      </c>
    </row>
    <row r="48" spans="1:5" ht="12.75">
      <c r="A48" s="58" t="s">
        <v>260</v>
      </c>
      <c r="B48" s="116" t="s">
        <v>261</v>
      </c>
      <c r="C48" s="112">
        <f>SUM(C49)</f>
        <v>200</v>
      </c>
      <c r="D48" s="112">
        <f>SUM(D49)</f>
        <v>0</v>
      </c>
      <c r="E48" s="112">
        <f t="shared" si="2"/>
        <v>200</v>
      </c>
    </row>
    <row r="49" spans="1:5" ht="12.75">
      <c r="A49" s="58"/>
      <c r="B49" s="74" t="s">
        <v>262</v>
      </c>
      <c r="C49" s="99">
        <v>200</v>
      </c>
      <c r="D49" s="103"/>
      <c r="E49" s="97">
        <f t="shared" si="2"/>
        <v>200</v>
      </c>
    </row>
    <row r="50" spans="1:5" ht="12.75">
      <c r="A50" s="58" t="s">
        <v>263</v>
      </c>
      <c r="B50" s="116" t="s">
        <v>264</v>
      </c>
      <c r="C50" s="112">
        <f>SUM(C51)</f>
        <v>-265</v>
      </c>
      <c r="D50" s="112">
        <f>SUM(D51)</f>
        <v>0</v>
      </c>
      <c r="E50" s="112">
        <f t="shared" si="2"/>
        <v>-265</v>
      </c>
    </row>
    <row r="51" spans="1:5" ht="12.75">
      <c r="A51" s="58" t="s">
        <v>279</v>
      </c>
      <c r="B51" s="116" t="s">
        <v>265</v>
      </c>
      <c r="C51" s="112">
        <f>SUM(C52)</f>
        <v>-265</v>
      </c>
      <c r="D51" s="112">
        <f>SUM(D52)</f>
        <v>0</v>
      </c>
      <c r="E51" s="112">
        <f t="shared" si="2"/>
        <v>-265</v>
      </c>
    </row>
    <row r="52" spans="1:5" ht="12.75">
      <c r="A52" s="58"/>
      <c r="B52" s="74" t="s">
        <v>291</v>
      </c>
      <c r="C52" s="99">
        <v>-265</v>
      </c>
      <c r="D52" s="103"/>
      <c r="E52" s="97">
        <f t="shared" si="2"/>
        <v>-265</v>
      </c>
    </row>
    <row r="53" spans="1:5" ht="24.75" customHeight="1">
      <c r="A53" s="58" t="s">
        <v>169</v>
      </c>
      <c r="B53" s="78" t="s">
        <v>73</v>
      </c>
      <c r="C53" s="96">
        <f aca="true" t="shared" si="3" ref="C53:E54">SUM(C54)</f>
        <v>300</v>
      </c>
      <c r="D53" s="96">
        <f t="shared" si="3"/>
        <v>0</v>
      </c>
      <c r="E53" s="96">
        <f t="shared" si="3"/>
        <v>300</v>
      </c>
    </row>
    <row r="54" spans="1:5" ht="12.75">
      <c r="A54" s="58" t="s">
        <v>172</v>
      </c>
      <c r="B54" s="75" t="s">
        <v>12</v>
      </c>
      <c r="C54" s="102">
        <f t="shared" si="3"/>
        <v>300</v>
      </c>
      <c r="D54" s="102">
        <f t="shared" si="3"/>
        <v>0</v>
      </c>
      <c r="E54" s="96">
        <f>SUM(C54:D54)</f>
        <v>300</v>
      </c>
    </row>
    <row r="55" spans="1:5" ht="12.75">
      <c r="A55" s="58" t="s">
        <v>195</v>
      </c>
      <c r="B55" s="62" t="s">
        <v>216</v>
      </c>
      <c r="C55" s="96">
        <f>SUM(C56:C56)</f>
        <v>300</v>
      </c>
      <c r="D55" s="96">
        <f>SUM(D56:D56)</f>
        <v>0</v>
      </c>
      <c r="E55" s="96">
        <f>SUM(C55:D55)</f>
        <v>300</v>
      </c>
    </row>
    <row r="56" spans="1:5" ht="22.5">
      <c r="A56" s="58"/>
      <c r="B56" s="117" t="s">
        <v>289</v>
      </c>
      <c r="C56" s="97">
        <v>300</v>
      </c>
      <c r="D56" s="97"/>
      <c r="E56" s="99">
        <f>SUM(C56:D56)</f>
        <v>300</v>
      </c>
    </row>
  </sheetData>
  <mergeCells count="7">
    <mergeCell ref="A14:A15"/>
    <mergeCell ref="B1:E1"/>
    <mergeCell ref="C3:D3"/>
    <mergeCell ref="B12:E12"/>
    <mergeCell ref="C14:D14"/>
    <mergeCell ref="E14:E15"/>
    <mergeCell ref="E3:E4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portrait" paperSize="9" r:id="rId1"/>
  <headerFooter alignWithMargins="0">
    <oddHeader>&amp;RLisa 5
Tartu Linnavolikogu ... 11.11.2010. a
määruse nr ... juurde</oddHeader>
    <oddFooter>&amp;C&amp;P+11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2010-09-21T12:07:07Z</cp:lastPrinted>
  <dcterms:created xsi:type="dcterms:W3CDTF">1996-10-14T23:33:28Z</dcterms:created>
  <dcterms:modified xsi:type="dcterms:W3CDTF">2010-09-21T12:08:56Z</dcterms:modified>
  <cp:category/>
  <cp:version/>
  <cp:contentType/>
  <cp:contentStatus/>
</cp:coreProperties>
</file>