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firstSheet="5" activeTab="8"/>
  </bookViews>
  <sheets>
    <sheet name="EMET VP-08-0105" sheetId="1" r:id="rId1"/>
    <sheet name="MEATPRO VP-07-0187" sheetId="2" r:id="rId2"/>
    <sheet name="ALCVET VP-07-0185" sheetId="3" r:id="rId3"/>
    <sheet name="Täiskasv koolitus VP-08-0076" sheetId="4" r:id="rId4"/>
    <sheet name="BILVOC II VP-07-0292" sheetId="5" r:id="rId5"/>
    <sheet name="TOURNEU VP-08-0028" sheetId="6" r:id="rId6"/>
    <sheet name="ERF Põllu 11 VP-08-0172" sheetId="7" r:id="rId7"/>
    <sheet name="ERF Kopli1õpilaskodu VP-08-0158" sheetId="8" r:id="rId8"/>
    <sheet name="Distribution Cert VP-08-0033" sheetId="9" r:id="rId9"/>
  </sheets>
  <definedNames/>
  <calcPr fullCalcOnLoad="1"/>
</workbook>
</file>

<file path=xl/sharedStrings.xml><?xml version="1.0" encoding="utf-8"?>
<sst xmlns="http://schemas.openxmlformats.org/spreadsheetml/2006/main" count="210" uniqueCount="86">
  <si>
    <t>Projekti kestus</t>
  </si>
  <si>
    <t>Projekti kogueelarve</t>
  </si>
  <si>
    <t>Projektijuht</t>
  </si>
  <si>
    <t>Finantseerimine</t>
  </si>
  <si>
    <t>Eesmärk</t>
  </si>
  <si>
    <t>Projekti nr LV andmebaasis</t>
  </si>
  <si>
    <t>Valdkond</t>
  </si>
  <si>
    <t>Kulukoht</t>
  </si>
  <si>
    <t>KOKKU</t>
  </si>
  <si>
    <t>Aime Jaagus</t>
  </si>
  <si>
    <t>Lepingu nr</t>
  </si>
  <si>
    <t>Projekt "Eesti täiskasvanute koolituse tõstmine Euroopa tasemele"</t>
  </si>
  <si>
    <t>Terje Kapp</t>
  </si>
  <si>
    <t>Summa EEK 100%</t>
  </si>
  <si>
    <t>Taotletav sildfinantseering</t>
  </si>
  <si>
    <t>Projekt "Distribution Cert"</t>
  </si>
  <si>
    <t>01.10.2008-30.09.2009</t>
  </si>
  <si>
    <t>4 630 141</t>
  </si>
  <si>
    <t>VP-08-0033</t>
  </si>
  <si>
    <t>Projekt "BILVOC II"</t>
  </si>
  <si>
    <t>Signe Vedler</t>
  </si>
  <si>
    <t>VP-07-0292</t>
  </si>
  <si>
    <t>01.09.2008-30.08.2010</t>
  </si>
  <si>
    <t>VP-07-0187</t>
  </si>
  <si>
    <t>Merle Truupõld</t>
  </si>
  <si>
    <t>Projekt "MEATPRO"</t>
  </si>
  <si>
    <t>Projekt "ALCVET"</t>
  </si>
  <si>
    <t>VP-08-105</t>
  </si>
  <si>
    <t>VP-08-0028</t>
  </si>
  <si>
    <t>Projekt "TOURNEU"</t>
  </si>
  <si>
    <t>Külli Toots</t>
  </si>
  <si>
    <t>01.11.2008-31.10.2009</t>
  </si>
  <si>
    <t>84 429</t>
  </si>
  <si>
    <t>157874 EEK</t>
  </si>
  <si>
    <t>01.10.2007 - 30.09.2009</t>
  </si>
  <si>
    <t>1 032 678</t>
  </si>
  <si>
    <t>Vilve Pohla</t>
  </si>
  <si>
    <t>VP-07-0185</t>
  </si>
  <si>
    <t>2008-0012-LEO-VETPRO-14</t>
  </si>
  <si>
    <t>01.09.2008 - 31.08.2009</t>
  </si>
  <si>
    <t>VP-08-0076</t>
  </si>
  <si>
    <t>Sild</t>
  </si>
  <si>
    <t xml:space="preserve">Comenius </t>
  </si>
  <si>
    <t>Sildfin</t>
  </si>
  <si>
    <t>Leonardo ettemaks</t>
  </si>
  <si>
    <r>
      <t xml:space="preserve">Projekti eelarve kulukohtade lõikes </t>
    </r>
    <r>
      <rPr>
        <b/>
        <sz val="10"/>
        <rFont val="Arial"/>
        <family val="2"/>
      </rPr>
      <t>2009</t>
    </r>
  </si>
  <si>
    <t>80% ettemaks, 20% peale lõpparuande heakskiitmist</t>
  </si>
  <si>
    <t>2008-0012-LdV-002</t>
  </si>
  <si>
    <t>40% esimene osamakse, 40% II osamakse peale vahearuande esitamist, 20% peale lõpparuande esitamist</t>
  </si>
  <si>
    <t>LLP-LdV-TOI-07-FI-160804</t>
  </si>
  <si>
    <t>40% I osamakse, 40% II osamakse, 20% peale lõpparuannet</t>
  </si>
  <si>
    <r>
      <t>Projekti eelarve kulukohtade lõikes</t>
    </r>
    <r>
      <rPr>
        <b/>
        <sz val="10"/>
        <rFont val="Arial"/>
        <family val="2"/>
      </rPr>
      <t xml:space="preserve"> 2009</t>
    </r>
  </si>
  <si>
    <t>Projekti nr</t>
  </si>
  <si>
    <t>Projekt "EnvironMentally Educated Tourist" (EMET)</t>
  </si>
  <si>
    <t>2008-0012-COM06-33</t>
  </si>
  <si>
    <t>01.08.2008 - 31.07.2010</t>
  </si>
  <si>
    <t>206 535 EEK</t>
  </si>
  <si>
    <t>Comenius: ettemaks 80%, 20% pärast lõpparuande heakskiitmist</t>
  </si>
  <si>
    <t>Uue põlvkonna harimine keskkonnasäästlikuse suunas</t>
  </si>
  <si>
    <t>2008-1-FI1-COM06-00088 5</t>
  </si>
  <si>
    <t>Sildfinantseeringut 2009. aastaks ei küsita</t>
  </si>
  <si>
    <t>01.11.2007-31.10.2009</t>
  </si>
  <si>
    <t>Koostöö erinevates riikides lihatöötlemise alase õpetuse taseme ühtlustamiseks</t>
  </si>
  <si>
    <t>Leonardo: 40% esimene osamakse, 40% II osamakse peale vahearuande kinnitamist, 20% peale lõpparuande kinnitamist</t>
  </si>
  <si>
    <t>Leonardo: ettemaks 80% 4 -s osas, 20% pärast lõpparuande heakskiitmist</t>
  </si>
  <si>
    <t>LLP-LdV/VETPRO/2008/EE/003</t>
  </si>
  <si>
    <t>Kalmer Kand</t>
  </si>
  <si>
    <t>01.11.2008-28.02.2010</t>
  </si>
  <si>
    <t>77 600 221</t>
  </si>
  <si>
    <t>Kadri Orula</t>
  </si>
  <si>
    <t>refinantseeritav projekt</t>
  </si>
  <si>
    <t>Projekt "Tartu Kutsehariduskeskuse Kopli 1 õpilaskodu rekonstrueerimine" ERF</t>
  </si>
  <si>
    <t>Kopli 1 õpilaskodu rekonstrueerimine</t>
  </si>
  <si>
    <t>asendusruumide üürimine</t>
  </si>
  <si>
    <t>1551.</t>
  </si>
  <si>
    <t>inventar</t>
  </si>
  <si>
    <t>ehitamine, tehnovõrgud, ehitusjärelvalve</t>
  </si>
  <si>
    <t>5500.</t>
  </si>
  <si>
    <t>Leping sõlmimisel</t>
  </si>
  <si>
    <t>Projekt "Tartu KHK autoerialade õppetöökoja rajamine ja sisustamine (Põllu 11)" ERF</t>
  </si>
  <si>
    <t>projekteerimine</t>
  </si>
  <si>
    <t>Tartu KHK autoerialade õppetöökoja rajamine ja sisustamine (Põllu 11)</t>
  </si>
  <si>
    <t>VP-08-0172</t>
  </si>
  <si>
    <t>58 006 642 kr</t>
  </si>
  <si>
    <t>2009-2011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</si>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</sst>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_-* #,##0.00\ [$kr-425]_-;\-* #,##0.00\ [$kr-425]_-;_-* &quot;-&quot;??\ [$kr-425]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3" fontId="0" fillId="0" borderId="0" xfId="0" applyNumberFormat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167" fontId="0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7" fontId="1" fillId="0" borderId="1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3" fontId="6" fillId="0" borderId="0" xfId="0" applyNumberFormat="1" applyFont="1" applyAlignment="1">
      <alignment/>
    </xf>
    <xf numFmtId="1" fontId="0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40" sqref="C40"/>
    </sheetView>
  </sheetViews>
  <sheetFormatPr defaultColWidth="9.140625" defaultRowHeight="12.75"/>
  <cols>
    <col min="1" max="1" width="30.8515625" style="0" customWidth="1"/>
    <col min="2" max="2" width="18.140625" style="0" customWidth="1"/>
    <col min="3" max="3" width="21.140625" style="0" customWidth="1"/>
    <col min="4" max="4" width="22.00390625" style="0" customWidth="1"/>
  </cols>
  <sheetData>
    <row r="1" ht="12.75">
      <c r="A1" t="s">
        <v>53</v>
      </c>
    </row>
    <row r="2" spans="1:3" ht="12.75">
      <c r="A2" t="s">
        <v>10</v>
      </c>
      <c r="C2" t="s">
        <v>54</v>
      </c>
    </row>
    <row r="3" spans="1:3" ht="12.75">
      <c r="A3" t="s">
        <v>0</v>
      </c>
      <c r="C3" t="s">
        <v>55</v>
      </c>
    </row>
    <row r="4" spans="1:3" ht="12.75">
      <c r="A4" t="s">
        <v>1</v>
      </c>
      <c r="C4" t="s">
        <v>56</v>
      </c>
    </row>
    <row r="5" spans="1:3" ht="12.75">
      <c r="A5" t="s">
        <v>2</v>
      </c>
      <c r="C5" t="s">
        <v>9</v>
      </c>
    </row>
    <row r="6" spans="1:3" ht="12.75">
      <c r="A6" t="s">
        <v>3</v>
      </c>
      <c r="C6" s="10" t="s">
        <v>57</v>
      </c>
    </row>
    <row r="7" spans="1:3" ht="12.75">
      <c r="A7" t="s">
        <v>4</v>
      </c>
      <c r="C7" s="10" t="s">
        <v>58</v>
      </c>
    </row>
    <row r="8" spans="1:3" ht="12.75">
      <c r="A8" t="s">
        <v>52</v>
      </c>
      <c r="C8" s="10" t="s">
        <v>59</v>
      </c>
    </row>
    <row r="9" spans="1:3" ht="12.75">
      <c r="A9" t="s">
        <v>5</v>
      </c>
      <c r="C9" t="s">
        <v>27</v>
      </c>
    </row>
    <row r="11" ht="12.75">
      <c r="A11" t="s">
        <v>45</v>
      </c>
    </row>
    <row r="12" ht="12.75">
      <c r="A12" t="s">
        <v>6</v>
      </c>
    </row>
    <row r="14" spans="1:4" ht="12.75">
      <c r="A14" s="1" t="s">
        <v>7</v>
      </c>
      <c r="B14" s="1" t="s">
        <v>13</v>
      </c>
      <c r="C14" s="1" t="s">
        <v>42</v>
      </c>
      <c r="D14" s="1" t="s">
        <v>41</v>
      </c>
    </row>
    <row r="15" spans="1:4" ht="12.75">
      <c r="A15" s="4"/>
      <c r="B15" s="2"/>
      <c r="C15" s="2"/>
      <c r="D15" s="1"/>
    </row>
    <row r="16" spans="1:4" ht="12.75">
      <c r="A16" s="4"/>
      <c r="B16" s="2"/>
      <c r="C16" s="2"/>
      <c r="D16" s="1"/>
    </row>
    <row r="17" spans="1:4" ht="12.75">
      <c r="A17" s="4"/>
      <c r="B17" s="2"/>
      <c r="C17" s="2"/>
      <c r="D17" s="1"/>
    </row>
    <row r="18" spans="1:4" ht="12.75">
      <c r="A18" s="4"/>
      <c r="B18" s="2"/>
      <c r="C18" s="2"/>
      <c r="D18" s="1"/>
    </row>
    <row r="19" spans="1:4" ht="12.75">
      <c r="A19" s="4"/>
      <c r="B19" s="2"/>
      <c r="C19" s="2"/>
      <c r="D19" s="1"/>
    </row>
    <row r="20" spans="1:4" ht="12.75">
      <c r="A20" s="4"/>
      <c r="B20" s="2"/>
      <c r="C20" s="2"/>
      <c r="D20" s="1"/>
    </row>
    <row r="21" spans="1:4" ht="12.75">
      <c r="A21" s="4"/>
      <c r="B21" s="2"/>
      <c r="C21" s="1"/>
      <c r="D21" s="1"/>
    </row>
    <row r="22" spans="1:4" ht="12.75">
      <c r="A22" s="4"/>
      <c r="B22" s="2"/>
      <c r="C22" s="1"/>
      <c r="D22" s="1"/>
    </row>
    <row r="23" spans="1:4" ht="12.75">
      <c r="A23" s="4"/>
      <c r="B23" s="2"/>
      <c r="C23" s="2"/>
      <c r="D23" s="1"/>
    </row>
    <row r="24" spans="1:4" ht="12.75">
      <c r="A24" s="4"/>
      <c r="B24" s="2"/>
      <c r="C24" s="2"/>
      <c r="D24" s="1"/>
    </row>
    <row r="25" spans="1:4" ht="12.75">
      <c r="A25" s="4"/>
      <c r="B25" s="2"/>
      <c r="C25" s="2"/>
      <c r="D25" s="1"/>
    </row>
    <row r="26" spans="1:4" ht="12.75">
      <c r="A26" s="4"/>
      <c r="B26" s="2"/>
      <c r="C26" s="2"/>
      <c r="D26" s="1"/>
    </row>
    <row r="27" spans="1:4" ht="12.75">
      <c r="A27" s="6" t="s">
        <v>8</v>
      </c>
      <c r="B27" s="7"/>
      <c r="C27" s="7"/>
      <c r="D27" s="1"/>
    </row>
    <row r="28" ht="13.5" thickBot="1"/>
    <row r="29" spans="1:3" ht="13.5" thickBot="1">
      <c r="A29" s="3" t="s">
        <v>14</v>
      </c>
      <c r="B29" s="3"/>
      <c r="C29" s="9"/>
    </row>
    <row r="32" ht="12.75">
      <c r="A32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I19" sqref="I19"/>
    </sheetView>
  </sheetViews>
  <sheetFormatPr defaultColWidth="9.140625" defaultRowHeight="12.75"/>
  <cols>
    <col min="1" max="1" width="26.57421875" style="0" customWidth="1"/>
    <col min="2" max="2" width="24.421875" style="0" customWidth="1"/>
    <col min="3" max="3" width="17.00390625" style="0" bestFit="1" customWidth="1"/>
    <col min="4" max="4" width="13.7109375" style="0" customWidth="1"/>
  </cols>
  <sheetData>
    <row r="1" ht="12.75">
      <c r="A1" t="s">
        <v>25</v>
      </c>
    </row>
    <row r="2" spans="1:2" ht="12.75">
      <c r="A2" t="s">
        <v>10</v>
      </c>
      <c r="B2" t="s">
        <v>49</v>
      </c>
    </row>
    <row r="3" spans="1:2" ht="12.75">
      <c r="A3" t="s">
        <v>0</v>
      </c>
      <c r="B3" t="s">
        <v>61</v>
      </c>
    </row>
    <row r="4" spans="1:3" ht="12.75">
      <c r="A4" t="s">
        <v>1</v>
      </c>
      <c r="B4" s="8" t="s">
        <v>33</v>
      </c>
      <c r="C4" s="5"/>
    </row>
    <row r="5" spans="1:2" ht="12.75">
      <c r="A5" t="s">
        <v>2</v>
      </c>
      <c r="B5" t="s">
        <v>24</v>
      </c>
    </row>
    <row r="6" spans="1:2" ht="12.75">
      <c r="A6" t="s">
        <v>3</v>
      </c>
      <c r="B6" t="s">
        <v>63</v>
      </c>
    </row>
    <row r="7" spans="1:2" ht="12.75">
      <c r="A7" t="s">
        <v>4</v>
      </c>
      <c r="B7" t="s">
        <v>62</v>
      </c>
    </row>
    <row r="8" ht="12.75">
      <c r="A8" t="s">
        <v>52</v>
      </c>
    </row>
    <row r="9" spans="1:2" ht="12.75">
      <c r="A9" t="s">
        <v>5</v>
      </c>
      <c r="B9" t="s">
        <v>23</v>
      </c>
    </row>
    <row r="11" ht="12.75">
      <c r="A11" t="s">
        <v>45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 t="s">
        <v>44</v>
      </c>
      <c r="D13" s="1" t="s">
        <v>43</v>
      </c>
    </row>
    <row r="14" spans="1:4" ht="12.75">
      <c r="A14" s="4">
        <v>500240</v>
      </c>
      <c r="B14" s="2">
        <v>25574</v>
      </c>
      <c r="C14" s="2">
        <v>0</v>
      </c>
      <c r="D14" s="2">
        <f>B14-C14</f>
        <v>25574</v>
      </c>
    </row>
    <row r="15" spans="1:4" ht="12.75">
      <c r="A15" s="4">
        <v>506000</v>
      </c>
      <c r="B15" s="2">
        <f>B14*1.33-B14</f>
        <v>8439.419999999998</v>
      </c>
      <c r="C15" s="2">
        <v>0</v>
      </c>
      <c r="D15" s="2">
        <f aca="true" t="shared" si="0" ref="D15:D25">B15-C15</f>
        <v>8439.419999999998</v>
      </c>
    </row>
    <row r="16" spans="1:4" ht="12.75">
      <c r="A16" s="4">
        <v>506040</v>
      </c>
      <c r="B16" s="2">
        <f>B14*1.003-B14</f>
        <v>76.72199999999793</v>
      </c>
      <c r="C16" s="2">
        <v>0</v>
      </c>
      <c r="D16" s="2">
        <f t="shared" si="0"/>
        <v>76.72199999999793</v>
      </c>
    </row>
    <row r="17" spans="1:4" ht="12.75">
      <c r="A17" s="4">
        <v>550301</v>
      </c>
      <c r="B17" s="2">
        <f>480*15.6466</f>
        <v>7510.3679999999995</v>
      </c>
      <c r="C17" s="2">
        <v>0</v>
      </c>
      <c r="D17" s="2">
        <f t="shared" si="0"/>
        <v>7510.3679999999995</v>
      </c>
    </row>
    <row r="18" spans="1:4" ht="12.75">
      <c r="A18" s="4">
        <v>550302</v>
      </c>
      <c r="B18" s="2">
        <f>635*15.6466</f>
        <v>9935.591</v>
      </c>
      <c r="C18" s="2">
        <v>0</v>
      </c>
      <c r="D18" s="2">
        <f t="shared" si="0"/>
        <v>9935.591</v>
      </c>
    </row>
    <row r="19" spans="1:4" ht="12.75">
      <c r="A19" s="4">
        <v>550304</v>
      </c>
      <c r="B19" s="2">
        <f>320*15.6466</f>
        <v>5006.912</v>
      </c>
      <c r="C19" s="2">
        <v>0</v>
      </c>
      <c r="D19" s="2">
        <f t="shared" si="0"/>
        <v>5006.912</v>
      </c>
    </row>
    <row r="20" spans="1:4" ht="12.75">
      <c r="A20" s="4">
        <v>550200</v>
      </c>
      <c r="B20" s="2">
        <f>9*1500+1000</f>
        <v>14500</v>
      </c>
      <c r="C20" s="1">
        <v>0</v>
      </c>
      <c r="D20" s="2">
        <f t="shared" si="0"/>
        <v>14500</v>
      </c>
    </row>
    <row r="21" spans="1:4" ht="12.75">
      <c r="A21" s="4"/>
      <c r="B21" s="2"/>
      <c r="C21" s="1"/>
      <c r="D21" s="2">
        <f t="shared" si="0"/>
        <v>0</v>
      </c>
    </row>
    <row r="22" spans="1:4" ht="12.75">
      <c r="A22" s="4"/>
      <c r="B22" s="2"/>
      <c r="C22" s="2"/>
      <c r="D22" s="2">
        <f t="shared" si="0"/>
        <v>0</v>
      </c>
    </row>
    <row r="23" spans="1:4" ht="12.75">
      <c r="A23" s="4"/>
      <c r="B23" s="2"/>
      <c r="C23" s="2"/>
      <c r="D23" s="2">
        <f t="shared" si="0"/>
        <v>0</v>
      </c>
    </row>
    <row r="24" spans="1:4" ht="12.75">
      <c r="A24" s="4"/>
      <c r="B24" s="2"/>
      <c r="C24" s="2"/>
      <c r="D24" s="2">
        <f t="shared" si="0"/>
        <v>0</v>
      </c>
    </row>
    <row r="25" spans="1:4" ht="12.75">
      <c r="A25" s="4"/>
      <c r="B25" s="2"/>
      <c r="C25" s="2"/>
      <c r="D25" s="2">
        <f t="shared" si="0"/>
        <v>0</v>
      </c>
    </row>
    <row r="26" spans="1:4" ht="12.75">
      <c r="A26" s="6" t="s">
        <v>8</v>
      </c>
      <c r="B26" s="7">
        <f>SUM(B14:B25)</f>
        <v>71043.01299999999</v>
      </c>
      <c r="C26" s="7"/>
      <c r="D26" s="2">
        <f>SUM(D14:D25)</f>
        <v>71043.01299999999</v>
      </c>
    </row>
    <row r="27" ht="13.5" thickBot="1"/>
    <row r="28" spans="1:3" ht="13.5" thickBot="1">
      <c r="A28" s="3" t="s">
        <v>14</v>
      </c>
      <c r="B28" s="9">
        <v>71043</v>
      </c>
      <c r="C2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I19" sqref="I19"/>
    </sheetView>
  </sheetViews>
  <sheetFormatPr defaultColWidth="9.140625" defaultRowHeight="12.75"/>
  <cols>
    <col min="1" max="1" width="28.28125" style="0" customWidth="1"/>
    <col min="2" max="2" width="21.28125" style="0" customWidth="1"/>
    <col min="3" max="3" width="19.140625" style="0" customWidth="1"/>
    <col min="4" max="4" width="15.57421875" style="0" customWidth="1"/>
  </cols>
  <sheetData>
    <row r="1" ht="12.75">
      <c r="A1" t="s">
        <v>26</v>
      </c>
    </row>
    <row r="2" ht="12.75">
      <c r="A2" t="s">
        <v>10</v>
      </c>
    </row>
    <row r="3" spans="1:2" ht="12.75">
      <c r="A3" t="s">
        <v>0</v>
      </c>
      <c r="B3" t="s">
        <v>34</v>
      </c>
    </row>
    <row r="4" spans="1:3" ht="12.75">
      <c r="A4" t="s">
        <v>1</v>
      </c>
      <c r="B4" t="s">
        <v>35</v>
      </c>
      <c r="C4" s="5"/>
    </row>
    <row r="5" spans="1:2" ht="12.75">
      <c r="A5" t="s">
        <v>2</v>
      </c>
      <c r="B5" t="s">
        <v>36</v>
      </c>
    </row>
    <row r="6" spans="1:2" ht="12.75">
      <c r="A6" t="s">
        <v>3</v>
      </c>
      <c r="B6" s="10" t="s">
        <v>64</v>
      </c>
    </row>
    <row r="7" ht="12.75">
      <c r="A7" t="s">
        <v>4</v>
      </c>
    </row>
    <row r="8" ht="12.75">
      <c r="A8" t="s">
        <v>52</v>
      </c>
    </row>
    <row r="9" spans="1:2" ht="12.75">
      <c r="A9" t="s">
        <v>5</v>
      </c>
      <c r="B9" t="s">
        <v>37</v>
      </c>
    </row>
    <row r="11" ht="12.75">
      <c r="A11" t="s">
        <v>45</v>
      </c>
    </row>
    <row r="12" ht="12.75">
      <c r="A12" t="s">
        <v>6</v>
      </c>
    </row>
    <row r="13" spans="1:4" ht="13.5" thickBot="1">
      <c r="A13" s="1" t="s">
        <v>7</v>
      </c>
      <c r="B13" s="1" t="s">
        <v>13</v>
      </c>
      <c r="C13" s="1" t="s">
        <v>44</v>
      </c>
      <c r="D13" s="1" t="s">
        <v>43</v>
      </c>
    </row>
    <row r="14" spans="1:4" ht="13.5" thickBot="1">
      <c r="A14" s="18"/>
      <c r="B14" s="19">
        <v>619604</v>
      </c>
      <c r="C14" s="20">
        <v>309803</v>
      </c>
      <c r="D14" s="9">
        <v>154901</v>
      </c>
    </row>
    <row r="15" spans="1:4" ht="13.5" thickBot="1">
      <c r="A15" s="4">
        <v>500500</v>
      </c>
      <c r="B15" s="21">
        <v>409982</v>
      </c>
      <c r="C15" s="2">
        <v>204991</v>
      </c>
      <c r="D15" s="22">
        <v>102496</v>
      </c>
    </row>
    <row r="16" spans="1:4" ht="13.5" thickBot="1">
      <c r="A16" s="4">
        <v>506000</v>
      </c>
      <c r="B16" s="21">
        <v>135294</v>
      </c>
      <c r="C16" s="2">
        <v>67647</v>
      </c>
      <c r="D16" s="22">
        <v>33824</v>
      </c>
    </row>
    <row r="17" spans="1:4" ht="13.5" thickBot="1">
      <c r="A17" s="4">
        <v>506040</v>
      </c>
      <c r="B17" s="21">
        <v>1229.95</v>
      </c>
      <c r="C17" s="2">
        <v>615</v>
      </c>
      <c r="D17" s="22">
        <v>307</v>
      </c>
    </row>
    <row r="18" spans="1:4" ht="13.5" thickBot="1">
      <c r="A18" s="23">
        <v>550051</v>
      </c>
      <c r="B18" s="2">
        <v>8000</v>
      </c>
      <c r="C18" s="2">
        <v>4000</v>
      </c>
      <c r="D18" s="22">
        <v>2000</v>
      </c>
    </row>
    <row r="19" spans="1:4" ht="13.5" thickBot="1">
      <c r="A19" s="24">
        <v>550001</v>
      </c>
      <c r="B19" s="2">
        <v>3000</v>
      </c>
      <c r="C19" s="2">
        <v>1000</v>
      </c>
      <c r="D19" s="22">
        <v>500</v>
      </c>
    </row>
    <row r="20" spans="1:4" ht="13.5" thickBot="1">
      <c r="A20" s="24">
        <v>550010</v>
      </c>
      <c r="B20" s="2">
        <v>2000</v>
      </c>
      <c r="C20" s="1">
        <v>0</v>
      </c>
      <c r="D20" s="22">
        <v>0</v>
      </c>
    </row>
    <row r="21" spans="1:4" ht="13.5" thickBot="1">
      <c r="A21" s="24">
        <v>550040</v>
      </c>
      <c r="B21" s="2">
        <f>1500*15.6466</f>
        <v>23469.899999999998</v>
      </c>
      <c r="C21" s="2">
        <v>7730</v>
      </c>
      <c r="D21" s="22">
        <v>3865</v>
      </c>
    </row>
    <row r="22" spans="1:4" ht="13.5" thickBot="1">
      <c r="A22" s="18">
        <v>550302</v>
      </c>
      <c r="B22" s="2">
        <f>2*950*15.6466</f>
        <v>29728.539999999997</v>
      </c>
      <c r="C22" s="2">
        <v>19819</v>
      </c>
      <c r="D22" s="22">
        <v>9910</v>
      </c>
    </row>
    <row r="23" spans="1:4" ht="13.5" thickBot="1">
      <c r="A23" s="18">
        <v>550304</v>
      </c>
      <c r="B23" s="2">
        <v>6000</v>
      </c>
      <c r="C23" s="2">
        <v>4000</v>
      </c>
      <c r="D23" s="22">
        <v>2000</v>
      </c>
    </row>
    <row r="24" spans="1:4" ht="12.75">
      <c r="A24" s="24">
        <v>551560</v>
      </c>
      <c r="B24" s="2">
        <v>900</v>
      </c>
      <c r="C24" s="2">
        <f>SUM(C15:C23)</f>
        <v>309802</v>
      </c>
      <c r="D24" s="2">
        <f>SUM(D15:D23)</f>
        <v>154902</v>
      </c>
    </row>
    <row r="25" spans="1:4" ht="12.75">
      <c r="A25" s="6" t="s">
        <v>8</v>
      </c>
      <c r="B25" s="7"/>
      <c r="C25" s="7"/>
      <c r="D25" s="1"/>
    </row>
    <row r="26" ht="13.5" thickBot="1"/>
    <row r="27" spans="1:3" ht="13.5" thickBot="1">
      <c r="A27" s="3" t="s">
        <v>14</v>
      </c>
      <c r="B27" s="9">
        <v>154902</v>
      </c>
      <c r="C27" s="3"/>
    </row>
    <row r="28" spans="1:3" ht="12.75">
      <c r="A28" s="3"/>
      <c r="B28" s="25"/>
      <c r="C28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E34" sqref="E34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7.00390625" style="0" customWidth="1"/>
    <col min="4" max="4" width="16.8515625" style="0" customWidth="1"/>
  </cols>
  <sheetData>
    <row r="1" ht="12.75">
      <c r="A1" t="s">
        <v>11</v>
      </c>
    </row>
    <row r="2" spans="1:3" ht="12.75">
      <c r="A2" t="s">
        <v>10</v>
      </c>
      <c r="C2" t="s">
        <v>38</v>
      </c>
    </row>
    <row r="3" spans="1:3" ht="12.75">
      <c r="A3" t="s">
        <v>0</v>
      </c>
      <c r="C3" t="s">
        <v>39</v>
      </c>
    </row>
    <row r="4" spans="1:3" ht="12.75">
      <c r="A4" t="s">
        <v>1</v>
      </c>
      <c r="C4" s="5">
        <v>392995</v>
      </c>
    </row>
    <row r="5" spans="1:3" ht="12.75">
      <c r="A5" t="s">
        <v>2</v>
      </c>
      <c r="C5" t="s">
        <v>12</v>
      </c>
    </row>
    <row r="6" spans="1:3" ht="12.75">
      <c r="A6" t="s">
        <v>3</v>
      </c>
      <c r="C6" t="s">
        <v>46</v>
      </c>
    </row>
    <row r="7" ht="12.75">
      <c r="A7" t="s">
        <v>4</v>
      </c>
    </row>
    <row r="8" spans="1:3" ht="12.75">
      <c r="A8" t="s">
        <v>52</v>
      </c>
      <c r="C8" t="s">
        <v>65</v>
      </c>
    </row>
    <row r="9" spans="1:3" ht="12.75">
      <c r="A9" t="s">
        <v>5</v>
      </c>
      <c r="C9" t="s">
        <v>40</v>
      </c>
    </row>
    <row r="11" ht="12.75">
      <c r="A11" t="s">
        <v>45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 t="s">
        <v>44</v>
      </c>
      <c r="D13" s="1" t="s">
        <v>43</v>
      </c>
    </row>
    <row r="14" spans="1:4" ht="12.75">
      <c r="A14" s="1">
        <v>550301</v>
      </c>
      <c r="B14" s="11">
        <f>(C14*100)/80</f>
        <v>180496.9125</v>
      </c>
      <c r="C14" s="1">
        <v>144397.53</v>
      </c>
      <c r="D14" s="11">
        <f>B14-C14</f>
        <v>36099.38250000001</v>
      </c>
    </row>
    <row r="15" spans="1:4" ht="12.75">
      <c r="A15" s="1">
        <v>550302</v>
      </c>
      <c r="B15" s="11">
        <f>(C15*100)/80</f>
        <v>123940.075</v>
      </c>
      <c r="C15" s="1">
        <v>99152.06</v>
      </c>
      <c r="D15" s="11">
        <f>B15-C15</f>
        <v>24788.015</v>
      </c>
    </row>
    <row r="16" spans="1:4" ht="12.75">
      <c r="A16" s="1">
        <v>550304</v>
      </c>
      <c r="B16" s="1">
        <f>(C16*100)/80</f>
        <v>15625</v>
      </c>
      <c r="C16" s="1">
        <v>12500</v>
      </c>
      <c r="D16" s="11">
        <f>B16-C16</f>
        <v>3125</v>
      </c>
    </row>
    <row r="17" spans="1:4" ht="12.75">
      <c r="A17" s="1">
        <v>550309</v>
      </c>
      <c r="B17" s="1">
        <f>(C17*100)/80</f>
        <v>7812.5</v>
      </c>
      <c r="C17" s="1">
        <v>6250</v>
      </c>
      <c r="D17" s="11">
        <f>B17-C17</f>
        <v>1562.5</v>
      </c>
    </row>
    <row r="18" spans="1:4" ht="12.75">
      <c r="A18" s="1">
        <v>552490</v>
      </c>
      <c r="B18" s="1">
        <f>(C18*100)/80</f>
        <v>66059.95</v>
      </c>
      <c r="C18" s="1">
        <v>52847.96</v>
      </c>
      <c r="D18" s="11">
        <f>B18-C18</f>
        <v>13211.989999999998</v>
      </c>
    </row>
    <row r="19" spans="1:4" ht="12.75">
      <c r="A19" s="4"/>
      <c r="B19" s="2"/>
      <c r="C19" s="2"/>
      <c r="D19" s="1"/>
    </row>
    <row r="20" spans="1:4" ht="12.75">
      <c r="A20" s="4"/>
      <c r="B20" s="2"/>
      <c r="C20" s="1"/>
      <c r="D20" s="1"/>
    </row>
    <row r="21" spans="1:4" ht="12.75">
      <c r="A21" s="4"/>
      <c r="B21" s="2"/>
      <c r="C21" s="1"/>
      <c r="D21" s="1"/>
    </row>
    <row r="22" spans="1:4" ht="12.75">
      <c r="A22" s="4"/>
      <c r="B22" s="2"/>
      <c r="C22" s="2"/>
      <c r="D22" s="1"/>
    </row>
    <row r="23" spans="1:4" ht="12.75">
      <c r="A23" s="4"/>
      <c r="B23" s="2"/>
      <c r="C23" s="2"/>
      <c r="D23" s="1"/>
    </row>
    <row r="24" spans="1:4" ht="12.75">
      <c r="A24" s="4"/>
      <c r="B24" s="2"/>
      <c r="C24" s="2"/>
      <c r="D24" s="1"/>
    </row>
    <row r="25" spans="1:4" ht="12.75">
      <c r="A25" s="4"/>
      <c r="B25" s="2"/>
      <c r="C25" s="2"/>
      <c r="D25" s="1"/>
    </row>
    <row r="26" spans="1:4" ht="12.75">
      <c r="A26" s="6" t="s">
        <v>8</v>
      </c>
      <c r="B26" s="7">
        <f>SUM(B14:B25)</f>
        <v>393934.4375</v>
      </c>
      <c r="C26" s="7">
        <f>SUM(C14:C25)</f>
        <v>315147.55</v>
      </c>
      <c r="D26" s="11">
        <f>SUM(D14:D25)</f>
        <v>78786.88750000001</v>
      </c>
    </row>
    <row r="27" ht="13.5" thickBot="1"/>
    <row r="28" spans="1:3" ht="13.5" thickBot="1">
      <c r="A28" s="3" t="s">
        <v>14</v>
      </c>
      <c r="B28" s="3"/>
      <c r="C28" s="9">
        <v>78786.89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40" sqref="E40"/>
    </sheetView>
  </sheetViews>
  <sheetFormatPr defaultColWidth="9.140625" defaultRowHeight="12.75"/>
  <cols>
    <col min="1" max="1" width="27.140625" style="0" customWidth="1"/>
    <col min="2" max="2" width="20.8515625" style="0" customWidth="1"/>
    <col min="3" max="3" width="18.140625" style="0" customWidth="1"/>
    <col min="4" max="4" width="16.28125" style="0" customWidth="1"/>
  </cols>
  <sheetData>
    <row r="1" ht="12.75">
      <c r="A1" t="s">
        <v>19</v>
      </c>
    </row>
    <row r="2" ht="12.75">
      <c r="A2" t="s">
        <v>10</v>
      </c>
    </row>
    <row r="3" spans="1:2" ht="12.75">
      <c r="A3" t="s">
        <v>0</v>
      </c>
      <c r="B3" t="s">
        <v>22</v>
      </c>
    </row>
    <row r="4" spans="1:3" ht="12.75">
      <c r="A4" t="s">
        <v>1</v>
      </c>
      <c r="B4">
        <v>273409</v>
      </c>
      <c r="C4" s="5"/>
    </row>
    <row r="5" spans="1:2" ht="12.75">
      <c r="A5" t="s">
        <v>2</v>
      </c>
      <c r="B5" t="s">
        <v>20</v>
      </c>
    </row>
    <row r="6" spans="1:2" ht="12.75">
      <c r="A6" t="s">
        <v>3</v>
      </c>
      <c r="B6" t="s">
        <v>50</v>
      </c>
    </row>
    <row r="7" ht="12.75">
      <c r="A7" t="s">
        <v>4</v>
      </c>
    </row>
    <row r="8" ht="12.75">
      <c r="A8" t="s">
        <v>52</v>
      </c>
    </row>
    <row r="9" spans="1:2" ht="12.75">
      <c r="A9" t="s">
        <v>5</v>
      </c>
      <c r="B9" t="s">
        <v>21</v>
      </c>
    </row>
    <row r="11" ht="12.75">
      <c r="A11" t="s">
        <v>51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 t="s">
        <v>44</v>
      </c>
      <c r="D13" s="1" t="s">
        <v>43</v>
      </c>
    </row>
    <row r="14" spans="1:4" ht="12.75">
      <c r="A14" s="12">
        <v>500241</v>
      </c>
      <c r="B14" s="1">
        <v>80287</v>
      </c>
      <c r="C14" s="2">
        <v>7000</v>
      </c>
      <c r="D14" s="2">
        <f>B14-C14</f>
        <v>73287</v>
      </c>
    </row>
    <row r="15" spans="1:4" ht="12.75">
      <c r="A15" s="12">
        <v>506000</v>
      </c>
      <c r="B15" s="1">
        <v>26495</v>
      </c>
      <c r="C15" s="2">
        <v>2310</v>
      </c>
      <c r="D15" s="2">
        <f aca="true" t="shared" si="0" ref="D15:D30">B15-C15</f>
        <v>24185</v>
      </c>
    </row>
    <row r="16" spans="1:4" ht="12.75">
      <c r="A16" s="12">
        <v>506040</v>
      </c>
      <c r="B16" s="1">
        <v>241</v>
      </c>
      <c r="C16" s="2">
        <v>21</v>
      </c>
      <c r="D16" s="2">
        <f t="shared" si="0"/>
        <v>220</v>
      </c>
    </row>
    <row r="17" spans="1:4" ht="12.75">
      <c r="A17" s="12">
        <v>550002</v>
      </c>
      <c r="B17" s="2">
        <v>2500</v>
      </c>
      <c r="C17" s="2">
        <v>500</v>
      </c>
      <c r="D17" s="2">
        <f t="shared" si="0"/>
        <v>2000</v>
      </c>
    </row>
    <row r="18" spans="1:4" ht="12.75">
      <c r="A18" s="12">
        <v>550003</v>
      </c>
      <c r="B18" s="2">
        <v>2000</v>
      </c>
      <c r="C18" s="2">
        <v>816.45</v>
      </c>
      <c r="D18" s="2">
        <f t="shared" si="0"/>
        <v>1183.55</v>
      </c>
    </row>
    <row r="19" spans="1:4" ht="12.75">
      <c r="A19" s="12">
        <v>550010</v>
      </c>
      <c r="B19" s="2">
        <v>800</v>
      </c>
      <c r="C19" s="2"/>
      <c r="D19" s="2">
        <f t="shared" si="0"/>
        <v>800</v>
      </c>
    </row>
    <row r="20" spans="1:4" ht="12.75">
      <c r="A20" s="12">
        <v>550011</v>
      </c>
      <c r="B20" s="2">
        <v>250</v>
      </c>
      <c r="C20" s="1"/>
      <c r="D20" s="2">
        <f t="shared" si="0"/>
        <v>250</v>
      </c>
    </row>
    <row r="21" spans="1:4" ht="12.75">
      <c r="A21" s="12">
        <v>55012</v>
      </c>
      <c r="B21" s="2">
        <v>1000</v>
      </c>
      <c r="C21" s="1"/>
      <c r="D21" s="2">
        <f t="shared" si="0"/>
        <v>1000</v>
      </c>
    </row>
    <row r="22" spans="1:4" ht="12.75">
      <c r="A22" s="1">
        <v>550301</v>
      </c>
      <c r="B22" s="2">
        <v>16000</v>
      </c>
      <c r="C22" s="1">
        <v>16000</v>
      </c>
      <c r="D22" s="2">
        <f t="shared" si="0"/>
        <v>0</v>
      </c>
    </row>
    <row r="23" spans="1:4" ht="12.75">
      <c r="A23" s="1">
        <v>550302</v>
      </c>
      <c r="B23" s="2">
        <v>15600</v>
      </c>
      <c r="C23" s="1">
        <v>16000</v>
      </c>
      <c r="D23" s="2">
        <f t="shared" si="0"/>
        <v>-400</v>
      </c>
    </row>
    <row r="24" spans="1:4" ht="12.75">
      <c r="A24" s="1">
        <v>550304</v>
      </c>
      <c r="B24" s="2">
        <v>8000</v>
      </c>
      <c r="C24" s="1">
        <v>8000</v>
      </c>
      <c r="D24" s="2">
        <f t="shared" si="0"/>
        <v>0</v>
      </c>
    </row>
    <row r="25" spans="1:4" ht="12.75">
      <c r="A25" s="1">
        <v>550309</v>
      </c>
      <c r="B25" s="2">
        <v>8160.72</v>
      </c>
      <c r="C25" s="2">
        <v>8060.72</v>
      </c>
      <c r="D25" s="2">
        <f t="shared" si="0"/>
        <v>100</v>
      </c>
    </row>
    <row r="26" spans="1:4" ht="12.75">
      <c r="A26" s="1">
        <v>550400</v>
      </c>
      <c r="B26" s="2">
        <v>7239.28</v>
      </c>
      <c r="C26" s="2"/>
      <c r="D26" s="2">
        <f t="shared" si="0"/>
        <v>7239.28</v>
      </c>
    </row>
    <row r="27" spans="1:4" ht="12.75">
      <c r="A27" s="1">
        <v>550401</v>
      </c>
      <c r="B27" s="2">
        <v>8000</v>
      </c>
      <c r="C27" s="2"/>
      <c r="D27" s="2">
        <f t="shared" si="0"/>
        <v>8000</v>
      </c>
    </row>
    <row r="28" spans="1:4" ht="12.75">
      <c r="A28" s="1">
        <v>552400</v>
      </c>
      <c r="B28" s="1">
        <v>3500</v>
      </c>
      <c r="C28" s="2"/>
      <c r="D28" s="2">
        <f t="shared" si="0"/>
        <v>3500</v>
      </c>
    </row>
    <row r="29" spans="1:4" ht="12.75">
      <c r="A29" s="1">
        <v>552520</v>
      </c>
      <c r="B29" s="2">
        <v>1000</v>
      </c>
      <c r="C29" s="2"/>
      <c r="D29" s="2">
        <f t="shared" si="0"/>
        <v>1000</v>
      </c>
    </row>
    <row r="30" spans="1:4" ht="12.75">
      <c r="A30" s="6" t="s">
        <v>8</v>
      </c>
      <c r="B30" s="7">
        <f>SUM(B14:B29)</f>
        <v>181073</v>
      </c>
      <c r="C30" s="7">
        <f>SUM(C14:C29)</f>
        <v>58708.17</v>
      </c>
      <c r="D30" s="2">
        <f t="shared" si="0"/>
        <v>122364.83</v>
      </c>
    </row>
    <row r="34" ht="13.5" thickBot="1"/>
    <row r="35" spans="1:2" ht="13.5" thickBot="1">
      <c r="A35" s="3" t="s">
        <v>14</v>
      </c>
      <c r="B35" s="9">
        <v>122365</v>
      </c>
    </row>
    <row r="39" ht="11.2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30" sqref="D30"/>
    </sheetView>
  </sheetViews>
  <sheetFormatPr defaultColWidth="9.140625" defaultRowHeight="12.75"/>
  <cols>
    <col min="1" max="1" width="28.00390625" style="0" customWidth="1"/>
    <col min="2" max="2" width="20.421875" style="0" customWidth="1"/>
    <col min="3" max="3" width="16.7109375" style="0" customWidth="1"/>
    <col min="4" max="4" width="17.00390625" style="0" customWidth="1"/>
  </cols>
  <sheetData>
    <row r="1" ht="12.75">
      <c r="A1" t="s">
        <v>29</v>
      </c>
    </row>
    <row r="2" ht="12.75">
      <c r="A2" t="s">
        <v>10</v>
      </c>
    </row>
    <row r="3" spans="1:2" ht="12.75">
      <c r="A3" t="s">
        <v>0</v>
      </c>
      <c r="B3" t="s">
        <v>31</v>
      </c>
    </row>
    <row r="4" spans="1:3" ht="12.75">
      <c r="A4" t="s">
        <v>1</v>
      </c>
      <c r="B4" t="s">
        <v>32</v>
      </c>
      <c r="C4" s="5"/>
    </row>
    <row r="5" spans="1:2" ht="12.75">
      <c r="A5" t="s">
        <v>2</v>
      </c>
      <c r="B5" t="s">
        <v>30</v>
      </c>
    </row>
    <row r="6" ht="12.75">
      <c r="A6" t="s">
        <v>3</v>
      </c>
    </row>
    <row r="7" ht="12.75">
      <c r="A7" t="s">
        <v>4</v>
      </c>
    </row>
    <row r="8" ht="12.75">
      <c r="A8" t="s">
        <v>52</v>
      </c>
    </row>
    <row r="9" spans="1:2" ht="12.75">
      <c r="A9" t="s">
        <v>5</v>
      </c>
      <c r="B9" t="s">
        <v>28</v>
      </c>
    </row>
    <row r="11" ht="12.75">
      <c r="A11" t="s">
        <v>45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 t="s">
        <v>44</v>
      </c>
      <c r="D13" s="1" t="s">
        <v>43</v>
      </c>
    </row>
    <row r="14" spans="1:4" ht="12.75">
      <c r="A14" s="4">
        <v>500500</v>
      </c>
      <c r="B14" s="2">
        <v>43577</v>
      </c>
      <c r="C14" s="2">
        <v>34058</v>
      </c>
      <c r="D14" s="1">
        <v>9519</v>
      </c>
    </row>
    <row r="15" spans="1:4" ht="12.75">
      <c r="A15" s="4">
        <v>506000</v>
      </c>
      <c r="B15" s="2">
        <v>14380</v>
      </c>
      <c r="C15" s="2">
        <v>11239</v>
      </c>
      <c r="D15" s="1">
        <v>3141</v>
      </c>
    </row>
    <row r="16" spans="1:4" ht="12.75">
      <c r="A16" s="4">
        <v>506040</v>
      </c>
      <c r="B16" s="2">
        <v>131</v>
      </c>
      <c r="C16" s="2">
        <v>102</v>
      </c>
      <c r="D16" s="1">
        <v>29</v>
      </c>
    </row>
    <row r="17" spans="1:4" ht="12.75">
      <c r="A17" s="4">
        <v>552520</v>
      </c>
      <c r="B17" s="2">
        <v>1173</v>
      </c>
      <c r="C17" s="2">
        <v>1173</v>
      </c>
      <c r="D17" s="1">
        <v>0</v>
      </c>
    </row>
    <row r="18" spans="1:4" ht="12.75">
      <c r="A18" s="4" t="s">
        <v>77</v>
      </c>
      <c r="B18" s="2">
        <v>4060</v>
      </c>
      <c r="C18" s="2">
        <v>4060</v>
      </c>
      <c r="D18" s="1">
        <v>0</v>
      </c>
    </row>
    <row r="19" spans="1:4" ht="12.75">
      <c r="A19" s="4"/>
      <c r="B19" s="2">
        <f>SUM(B14:B18)</f>
        <v>63321</v>
      </c>
      <c r="C19" s="2">
        <f>SUM(C14:C18)</f>
        <v>50632</v>
      </c>
      <c r="D19" s="1">
        <f>SUM(D14:D18)</f>
        <v>12689</v>
      </c>
    </row>
    <row r="20" spans="1:4" ht="12.75">
      <c r="A20" s="4"/>
      <c r="B20" s="2"/>
      <c r="C20" s="1"/>
      <c r="D20" s="1"/>
    </row>
    <row r="21" spans="1:4" ht="12.75">
      <c r="A21" s="4"/>
      <c r="B21" s="2"/>
      <c r="C21" s="1"/>
      <c r="D21" s="1"/>
    </row>
    <row r="22" spans="1:4" ht="12.75">
      <c r="A22" s="4"/>
      <c r="B22" s="2"/>
      <c r="C22" s="2"/>
      <c r="D22" s="1"/>
    </row>
    <row r="23" spans="1:4" ht="12.75">
      <c r="A23" s="4"/>
      <c r="B23" s="2"/>
      <c r="C23" s="2"/>
      <c r="D23" s="1"/>
    </row>
    <row r="24" spans="1:4" ht="12.75">
      <c r="A24" s="4"/>
      <c r="B24" s="2"/>
      <c r="C24" s="2"/>
      <c r="D24" s="1"/>
    </row>
    <row r="25" spans="1:4" ht="12.75">
      <c r="A25" s="4"/>
      <c r="B25" s="2"/>
      <c r="C25" s="2"/>
      <c r="D25" s="1"/>
    </row>
    <row r="26" spans="1:4" ht="12.75">
      <c r="A26" s="6" t="s">
        <v>8</v>
      </c>
      <c r="B26" s="7"/>
      <c r="C26" s="7"/>
      <c r="D26" s="1"/>
    </row>
    <row r="27" ht="13.5" thickBot="1"/>
    <row r="28" spans="1:3" ht="13.5" thickBot="1">
      <c r="A28" s="3" t="s">
        <v>14</v>
      </c>
      <c r="B28" s="9">
        <v>12689</v>
      </c>
      <c r="C28" s="3"/>
    </row>
    <row r="30" ht="12.75">
      <c r="A30" t="s">
        <v>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35" sqref="F35"/>
    </sheetView>
  </sheetViews>
  <sheetFormatPr defaultColWidth="9.140625" defaultRowHeight="12.75"/>
  <cols>
    <col min="1" max="1" width="35.140625" style="0" customWidth="1"/>
    <col min="2" max="2" width="18.57421875" style="0" customWidth="1"/>
    <col min="3" max="3" width="16.421875" style="0" customWidth="1"/>
    <col min="4" max="4" width="14.57421875" style="0" customWidth="1"/>
  </cols>
  <sheetData>
    <row r="1" ht="12.75">
      <c r="A1" t="s">
        <v>79</v>
      </c>
    </row>
    <row r="2" ht="12.75">
      <c r="A2" t="s">
        <v>10</v>
      </c>
    </row>
    <row r="3" spans="1:2" ht="12.75">
      <c r="A3" t="s">
        <v>0</v>
      </c>
      <c r="B3" t="s">
        <v>84</v>
      </c>
    </row>
    <row r="4" spans="1:3" ht="12.75">
      <c r="A4" t="s">
        <v>1</v>
      </c>
      <c r="B4" t="s">
        <v>83</v>
      </c>
      <c r="C4" s="5"/>
    </row>
    <row r="5" spans="1:2" ht="12.75">
      <c r="A5" t="s">
        <v>2</v>
      </c>
      <c r="B5" t="s">
        <v>69</v>
      </c>
    </row>
    <row r="6" spans="1:2" ht="12.75">
      <c r="A6" t="s">
        <v>3</v>
      </c>
      <c r="B6" t="s">
        <v>70</v>
      </c>
    </row>
    <row r="7" spans="1:2" ht="12.75">
      <c r="A7" t="s">
        <v>4</v>
      </c>
      <c r="B7" t="s">
        <v>81</v>
      </c>
    </row>
    <row r="8" spans="1:3" ht="12.75">
      <c r="A8" t="s">
        <v>52</v>
      </c>
      <c r="C8" t="s">
        <v>85</v>
      </c>
    </row>
    <row r="9" spans="1:2" ht="12.75">
      <c r="A9" t="s">
        <v>5</v>
      </c>
      <c r="B9" t="s">
        <v>82</v>
      </c>
    </row>
    <row r="11" ht="12.75">
      <c r="A11" t="s">
        <v>45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/>
      <c r="D13" s="1"/>
    </row>
    <row r="14" spans="1:5" ht="12.75">
      <c r="A14" s="27">
        <v>1551</v>
      </c>
      <c r="B14" s="11">
        <v>3235700</v>
      </c>
      <c r="C14" s="2"/>
      <c r="D14" s="1"/>
      <c r="E14" t="s">
        <v>80</v>
      </c>
    </row>
    <row r="15" spans="1:4" ht="12.75">
      <c r="A15" s="4"/>
      <c r="B15" s="11"/>
      <c r="C15" s="2"/>
      <c r="D15" s="1"/>
    </row>
    <row r="16" spans="1:4" ht="12.75">
      <c r="A16" s="4"/>
      <c r="B16" s="11"/>
      <c r="C16" s="2"/>
      <c r="D16" s="1"/>
    </row>
    <row r="17" spans="1:4" ht="12.75">
      <c r="A17" s="4"/>
      <c r="B17" s="11"/>
      <c r="C17" s="2"/>
      <c r="D17" s="1"/>
    </row>
    <row r="18" spans="1:4" ht="12.75">
      <c r="A18" s="4"/>
      <c r="B18" s="11"/>
      <c r="C18" s="2"/>
      <c r="D18" s="1"/>
    </row>
    <row r="19" spans="1:4" ht="12.75">
      <c r="A19" s="4"/>
      <c r="B19" s="11"/>
      <c r="C19" s="1"/>
      <c r="D19" s="1"/>
    </row>
    <row r="20" spans="1:4" ht="12.75">
      <c r="A20" s="4"/>
      <c r="B20" s="11"/>
      <c r="C20" s="1"/>
      <c r="D20" s="1"/>
    </row>
    <row r="21" spans="1:4" ht="12.75">
      <c r="A21" s="4"/>
      <c r="B21" s="11"/>
      <c r="C21" s="2"/>
      <c r="D21" s="1"/>
    </row>
    <row r="22" spans="1:4" ht="12.75">
      <c r="A22" s="4"/>
      <c r="B22" s="11"/>
      <c r="C22" s="2"/>
      <c r="D22" s="1"/>
    </row>
    <row r="23" spans="1:4" ht="12.75">
      <c r="A23" s="4"/>
      <c r="B23" s="11"/>
      <c r="C23" s="2"/>
      <c r="D23" s="1"/>
    </row>
    <row r="24" spans="1:4" ht="12.75">
      <c r="A24" s="4"/>
      <c r="B24" s="11"/>
      <c r="C24" s="2"/>
      <c r="D24" s="1"/>
    </row>
    <row r="25" spans="1:4" ht="12.75">
      <c r="A25" s="6" t="s">
        <v>8</v>
      </c>
      <c r="B25" s="26">
        <f>SUM(B14:B24)</f>
        <v>3235700</v>
      </c>
      <c r="C25" s="7"/>
      <c r="D25" s="1"/>
    </row>
    <row r="27" spans="1:3" ht="12.75">
      <c r="A27" s="3" t="s">
        <v>14</v>
      </c>
      <c r="B27" s="26">
        <f>B25</f>
        <v>3235700</v>
      </c>
      <c r="C27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44" sqref="E44"/>
    </sheetView>
  </sheetViews>
  <sheetFormatPr defaultColWidth="9.140625" defaultRowHeight="12.75"/>
  <cols>
    <col min="1" max="1" width="35.00390625" style="0" bestFit="1" customWidth="1"/>
    <col min="2" max="2" width="20.140625" style="0" bestFit="1" customWidth="1"/>
    <col min="3" max="3" width="17.00390625" style="0" bestFit="1" customWidth="1"/>
    <col min="4" max="4" width="19.8515625" style="0" customWidth="1"/>
  </cols>
  <sheetData>
    <row r="1" ht="12.75">
      <c r="A1" t="s">
        <v>71</v>
      </c>
    </row>
    <row r="2" ht="12.75">
      <c r="A2" t="s">
        <v>10</v>
      </c>
    </row>
    <row r="3" spans="1:2" ht="12.75">
      <c r="A3" t="s">
        <v>0</v>
      </c>
      <c r="B3" t="s">
        <v>67</v>
      </c>
    </row>
    <row r="4" spans="1:3" ht="12.75">
      <c r="A4" t="s">
        <v>1</v>
      </c>
      <c r="B4" t="s">
        <v>68</v>
      </c>
      <c r="C4" s="5"/>
    </row>
    <row r="5" spans="1:2" ht="12.75">
      <c r="A5" t="s">
        <v>2</v>
      </c>
      <c r="B5" t="s">
        <v>69</v>
      </c>
    </row>
    <row r="6" spans="1:2" ht="12.75">
      <c r="A6" t="s">
        <v>3</v>
      </c>
      <c r="B6" t="s">
        <v>70</v>
      </c>
    </row>
    <row r="7" spans="1:2" ht="12.75">
      <c r="A7" t="s">
        <v>4</v>
      </c>
      <c r="B7" t="s">
        <v>72</v>
      </c>
    </row>
    <row r="8" ht="12.75">
      <c r="A8" t="s">
        <v>52</v>
      </c>
    </row>
    <row r="9" spans="1:2" ht="12.75">
      <c r="A9" t="s">
        <v>5</v>
      </c>
      <c r="B9" t="s">
        <v>28</v>
      </c>
    </row>
    <row r="11" ht="12.75">
      <c r="A11" t="s">
        <v>45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/>
      <c r="D13" s="1"/>
    </row>
    <row r="14" spans="1:5" ht="12.75">
      <c r="A14" s="4" t="s">
        <v>74</v>
      </c>
      <c r="B14" s="11">
        <f>36779661.04+648305.08+688468</f>
        <v>38116434.12</v>
      </c>
      <c r="C14" s="2"/>
      <c r="D14" s="1"/>
      <c r="E14" t="s">
        <v>76</v>
      </c>
    </row>
    <row r="15" spans="1:5" ht="12.75">
      <c r="A15" s="4">
        <v>551108</v>
      </c>
      <c r="B15" s="11">
        <v>1322033.92</v>
      </c>
      <c r="C15" s="2"/>
      <c r="D15" s="1"/>
      <c r="E15" t="s">
        <v>73</v>
      </c>
    </row>
    <row r="16" spans="1:5" ht="12.75">
      <c r="A16" s="4">
        <v>1556</v>
      </c>
      <c r="B16" s="11">
        <v>2086955.69</v>
      </c>
      <c r="C16" s="2"/>
      <c r="D16" s="1"/>
      <c r="E16" t="s">
        <v>75</v>
      </c>
    </row>
    <row r="17" spans="1:4" ht="12.75">
      <c r="A17" s="4"/>
      <c r="B17" s="11"/>
      <c r="C17" s="2"/>
      <c r="D17" s="1"/>
    </row>
    <row r="18" spans="1:4" ht="12.75">
      <c r="A18" s="4"/>
      <c r="B18" s="11"/>
      <c r="C18" s="2"/>
      <c r="D18" s="1"/>
    </row>
    <row r="19" spans="1:4" ht="12.75">
      <c r="A19" s="4"/>
      <c r="B19" s="11"/>
      <c r="C19" s="1"/>
      <c r="D19" s="1"/>
    </row>
    <row r="20" spans="1:4" ht="12.75">
      <c r="A20" s="4"/>
      <c r="B20" s="11"/>
      <c r="C20" s="1"/>
      <c r="D20" s="1"/>
    </row>
    <row r="21" spans="1:4" ht="12.75">
      <c r="A21" s="4"/>
      <c r="B21" s="11"/>
      <c r="C21" s="2"/>
      <c r="D21" s="1"/>
    </row>
    <row r="22" spans="1:4" ht="12.75">
      <c r="A22" s="4"/>
      <c r="B22" s="11"/>
      <c r="C22" s="2"/>
      <c r="D22" s="1"/>
    </row>
    <row r="23" spans="1:4" ht="12.75">
      <c r="A23" s="4"/>
      <c r="B23" s="11"/>
      <c r="C23" s="2"/>
      <c r="D23" s="1"/>
    </row>
    <row r="24" spans="1:4" ht="12.75">
      <c r="A24" s="4"/>
      <c r="B24" s="11"/>
      <c r="C24" s="2"/>
      <c r="D24" s="1"/>
    </row>
    <row r="25" spans="1:4" ht="12.75">
      <c r="A25" s="6" t="s">
        <v>8</v>
      </c>
      <c r="B25" s="26">
        <f>SUM(B14:B24)</f>
        <v>41525423.73</v>
      </c>
      <c r="C25" s="7"/>
      <c r="D25" s="1"/>
    </row>
    <row r="27" spans="1:3" ht="12.75">
      <c r="A27" s="3" t="s">
        <v>14</v>
      </c>
      <c r="B27" s="26">
        <f>B25</f>
        <v>41525423.73</v>
      </c>
      <c r="C27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18.28125" style="0" customWidth="1"/>
    <col min="4" max="4" width="15.28125" style="0" customWidth="1"/>
  </cols>
  <sheetData>
    <row r="1" ht="12.75">
      <c r="A1" t="s">
        <v>15</v>
      </c>
    </row>
    <row r="2" spans="1:2" ht="12.75">
      <c r="A2" t="s">
        <v>10</v>
      </c>
      <c r="B2" t="s">
        <v>47</v>
      </c>
    </row>
    <row r="3" spans="1:2" ht="12.75">
      <c r="A3" t="s">
        <v>0</v>
      </c>
      <c r="B3" t="s">
        <v>16</v>
      </c>
    </row>
    <row r="4" spans="1:3" ht="12.75">
      <c r="A4" t="s">
        <v>1</v>
      </c>
      <c r="B4" t="s">
        <v>17</v>
      </c>
      <c r="C4" s="5"/>
    </row>
    <row r="5" spans="1:2" ht="12.75">
      <c r="A5" t="s">
        <v>2</v>
      </c>
      <c r="B5" t="s">
        <v>66</v>
      </c>
    </row>
    <row r="6" spans="1:2" ht="12.75">
      <c r="A6" t="s">
        <v>3</v>
      </c>
      <c r="B6" t="s">
        <v>48</v>
      </c>
    </row>
    <row r="7" ht="12.75">
      <c r="A7" t="s">
        <v>4</v>
      </c>
    </row>
    <row r="8" ht="12.75">
      <c r="A8" t="s">
        <v>52</v>
      </c>
    </row>
    <row r="9" spans="1:2" ht="12.75">
      <c r="A9" t="s">
        <v>5</v>
      </c>
      <c r="B9" t="s">
        <v>18</v>
      </c>
    </row>
    <row r="11" ht="12.75">
      <c r="A11" t="s">
        <v>45</v>
      </c>
    </row>
    <row r="12" ht="12.75">
      <c r="A12" t="s">
        <v>6</v>
      </c>
    </row>
    <row r="13" spans="1:4" ht="12.75">
      <c r="A13" s="1" t="s">
        <v>7</v>
      </c>
      <c r="B13" s="1" t="s">
        <v>13</v>
      </c>
      <c r="C13" s="1" t="s">
        <v>44</v>
      </c>
      <c r="D13" s="1" t="s">
        <v>43</v>
      </c>
    </row>
    <row r="14" spans="1:4" ht="12.75">
      <c r="A14" s="13">
        <v>500500</v>
      </c>
      <c r="B14" s="14">
        <v>82165.42</v>
      </c>
      <c r="C14" s="14">
        <v>24649.626000000004</v>
      </c>
      <c r="D14" s="14">
        <v>36974.439</v>
      </c>
    </row>
    <row r="15" spans="1:4" ht="12.75">
      <c r="A15" s="13">
        <v>506000</v>
      </c>
      <c r="B15" s="14">
        <v>27114.59</v>
      </c>
      <c r="C15" s="14">
        <v>8134.377</v>
      </c>
      <c r="D15" s="14">
        <v>12201.5655</v>
      </c>
    </row>
    <row r="16" spans="1:4" ht="12.75">
      <c r="A16" s="13">
        <v>506040</v>
      </c>
      <c r="B16" s="14">
        <v>246.5</v>
      </c>
      <c r="C16" s="14">
        <v>73.95</v>
      </c>
      <c r="D16" s="14">
        <v>110.925</v>
      </c>
    </row>
    <row r="17" spans="1:4" ht="12.75">
      <c r="A17" s="13">
        <v>550000</v>
      </c>
      <c r="B17" s="14">
        <v>12517.312</v>
      </c>
      <c r="C17" s="14">
        <v>3755.1936000000005</v>
      </c>
      <c r="D17" s="14">
        <v>5632.7904</v>
      </c>
    </row>
    <row r="18" spans="1:4" ht="12.75">
      <c r="A18" s="13">
        <v>550002</v>
      </c>
      <c r="B18" s="14">
        <v>12517.312</v>
      </c>
      <c r="C18" s="14">
        <v>3755.1936000000005</v>
      </c>
      <c r="D18" s="14">
        <v>5632.7904</v>
      </c>
    </row>
    <row r="19" spans="1:4" ht="12.75">
      <c r="A19" s="13">
        <v>550040</v>
      </c>
      <c r="B19" s="14">
        <v>12517.312</v>
      </c>
      <c r="C19" s="14">
        <v>3755.1936000000005</v>
      </c>
      <c r="D19" s="14">
        <v>5632.7904</v>
      </c>
    </row>
    <row r="20" spans="1:4" ht="12.75">
      <c r="A20" s="13">
        <v>550301</v>
      </c>
      <c r="B20" s="14">
        <v>19545.0112</v>
      </c>
      <c r="C20" s="14">
        <v>5863.503360000001</v>
      </c>
      <c r="D20" s="14">
        <v>8795.25504</v>
      </c>
    </row>
    <row r="21" spans="1:4" ht="12.75">
      <c r="A21" s="13">
        <v>550302</v>
      </c>
      <c r="B21" s="14">
        <v>11265.5808</v>
      </c>
      <c r="C21" s="14">
        <v>3379.6742400000003</v>
      </c>
      <c r="D21" s="14">
        <v>5069.51136</v>
      </c>
    </row>
    <row r="22" spans="1:4" ht="12.75">
      <c r="A22" s="13">
        <v>550304</v>
      </c>
      <c r="B22" s="14">
        <v>13000</v>
      </c>
      <c r="C22" s="14">
        <v>3900</v>
      </c>
      <c r="D22" s="14">
        <v>5850</v>
      </c>
    </row>
    <row r="23" spans="1:4" ht="12.75">
      <c r="A23" s="15">
        <v>551400</v>
      </c>
      <c r="B23" s="14">
        <v>9387.984</v>
      </c>
      <c r="C23" s="14">
        <v>2816.3952000000004</v>
      </c>
      <c r="D23" s="14">
        <v>4224.5928</v>
      </c>
    </row>
    <row r="24" spans="1:4" ht="12.75">
      <c r="A24" s="15">
        <v>552400</v>
      </c>
      <c r="B24" s="14">
        <v>7823.32</v>
      </c>
      <c r="C24" s="14">
        <v>2346.996</v>
      </c>
      <c r="D24" s="14">
        <v>3520.4939999999997</v>
      </c>
    </row>
    <row r="25" spans="1:4" ht="12.75">
      <c r="A25" s="15">
        <v>552440</v>
      </c>
      <c r="B25" s="14">
        <v>7823.32</v>
      </c>
      <c r="C25" s="14">
        <v>2346.996</v>
      </c>
      <c r="D25" s="14">
        <v>3520.4939999999997</v>
      </c>
    </row>
    <row r="26" spans="1:4" ht="12.75">
      <c r="A26" s="6" t="s">
        <v>8</v>
      </c>
      <c r="B26" s="16">
        <f>SUM(B14:B25)</f>
        <v>215923.662</v>
      </c>
      <c r="C26" s="16">
        <f>SUM(C14:C25)</f>
        <v>64777.0986</v>
      </c>
      <c r="D26" s="16">
        <f>SUM(D14:D25)</f>
        <v>97165.64790000001</v>
      </c>
    </row>
    <row r="27" ht="13.5" thickBot="1"/>
    <row r="28" spans="1:3" ht="13.5" thickBot="1">
      <c r="A28" s="3" t="s">
        <v>14</v>
      </c>
      <c r="B28" s="17">
        <f>D26</f>
        <v>97165.64790000001</v>
      </c>
      <c r="C2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Kutsehariduskeskus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2008-12-11T10:42:24Z</cp:lastPrinted>
  <dcterms:created xsi:type="dcterms:W3CDTF">2008-09-30T08:55:38Z</dcterms:created>
  <dcterms:modified xsi:type="dcterms:W3CDTF">2008-12-22T08:04:56Z</dcterms:modified>
  <cp:category/>
  <cp:version/>
  <cp:contentType/>
  <cp:contentStatus/>
</cp:coreProperties>
</file>