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1095" windowWidth="20910" windowHeight="10905" activeTab="1"/>
  </bookViews>
  <sheets>
    <sheet name="Lisa 1" sheetId="3" r:id="rId1"/>
    <sheet name="Lisa 2" sheetId="4" r:id="rId2"/>
  </sheets>
  <definedNames>
    <definedName name="_xlnm.Print_Titles" localSheetId="0">'Lisa 1'!$4:$4</definedName>
    <definedName name="_xlnm.Print_Titles" localSheetId="1">'Lisa 2'!$A:$C</definedName>
  </definedNames>
  <calcPr calcId="125725"/>
</workbook>
</file>

<file path=xl/calcChain.xml><?xml version="1.0" encoding="utf-8"?>
<calcChain xmlns="http://schemas.openxmlformats.org/spreadsheetml/2006/main">
  <c r="G19" i="3"/>
  <c r="E19" s="1"/>
  <c r="G16"/>
  <c r="H16"/>
  <c r="I16"/>
  <c r="J16"/>
  <c r="K16"/>
  <c r="M16"/>
  <c r="N16"/>
  <c r="O16"/>
  <c r="P16"/>
  <c r="Q16"/>
  <c r="R16"/>
  <c r="S16"/>
  <c r="T16"/>
  <c r="U16"/>
  <c r="V16"/>
  <c r="W16"/>
  <c r="F16"/>
  <c r="L17"/>
  <c r="L16" s="1"/>
  <c r="L18"/>
  <c r="E17"/>
  <c r="G13"/>
  <c r="H13"/>
  <c r="I13"/>
  <c r="J13"/>
  <c r="J21" s="1"/>
  <c r="K13"/>
  <c r="M13"/>
  <c r="N13"/>
  <c r="O13"/>
  <c r="P13"/>
  <c r="Q13"/>
  <c r="R13"/>
  <c r="S13"/>
  <c r="S21" s="1"/>
  <c r="T13"/>
  <c r="U13"/>
  <c r="V13"/>
  <c r="W13"/>
  <c r="W21" s="1"/>
  <c r="F13"/>
  <c r="F21" s="1"/>
  <c r="L14"/>
  <c r="L13" s="1"/>
  <c r="L15"/>
  <c r="L19"/>
  <c r="L20"/>
  <c r="E14"/>
  <c r="E15"/>
  <c r="E18"/>
  <c r="J12"/>
  <c r="J10"/>
  <c r="J7"/>
  <c r="F12"/>
  <c r="G12"/>
  <c r="H12"/>
  <c r="I12"/>
  <c r="K12"/>
  <c r="M12"/>
  <c r="N12"/>
  <c r="O12"/>
  <c r="P12"/>
  <c r="Q12"/>
  <c r="R12"/>
  <c r="S12"/>
  <c r="T12"/>
  <c r="U12"/>
  <c r="V12"/>
  <c r="W12"/>
  <c r="L11"/>
  <c r="E11"/>
  <c r="G7" i="4"/>
  <c r="H7"/>
  <c r="I7"/>
  <c r="J7"/>
  <c r="K7"/>
  <c r="L7"/>
  <c r="M7"/>
  <c r="N7"/>
  <c r="O7"/>
  <c r="P7"/>
  <c r="Q7"/>
  <c r="R7"/>
  <c r="T7"/>
  <c r="U7"/>
  <c r="V7"/>
  <c r="W7"/>
  <c r="X7"/>
  <c r="Y7"/>
  <c r="Z7"/>
  <c r="AA7"/>
  <c r="AB7"/>
  <c r="AC7"/>
  <c r="AD7"/>
  <c r="AE7"/>
  <c r="H23"/>
  <c r="H16"/>
  <c r="H21"/>
  <c r="G21"/>
  <c r="G23"/>
  <c r="G16"/>
  <c r="F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E21"/>
  <c r="D22"/>
  <c r="E12" i="3" l="1"/>
  <c r="T21"/>
  <c r="P21"/>
  <c r="K21"/>
  <c r="G21"/>
  <c r="L12"/>
  <c r="L21"/>
  <c r="U21"/>
  <c r="Q21"/>
  <c r="M21"/>
  <c r="H21"/>
  <c r="V21"/>
  <c r="R21"/>
  <c r="N21"/>
  <c r="I21"/>
  <c r="O21"/>
  <c r="J22"/>
  <c r="E16"/>
  <c r="E13"/>
  <c r="H6" i="4"/>
  <c r="G6"/>
  <c r="D21"/>
  <c r="K16"/>
  <c r="I16"/>
  <c r="J16"/>
  <c r="I6" l="1"/>
  <c r="J6"/>
  <c r="K6"/>
  <c r="W8" i="3" l="1"/>
  <c r="W10" s="1"/>
  <c r="Q8"/>
  <c r="Q10" s="1"/>
  <c r="P8"/>
  <c r="P10" s="1"/>
  <c r="P22" s="1"/>
  <c r="N7"/>
  <c r="L9"/>
  <c r="F10"/>
  <c r="G10"/>
  <c r="H10"/>
  <c r="I10"/>
  <c r="K10"/>
  <c r="M10"/>
  <c r="N10"/>
  <c r="O10"/>
  <c r="R10"/>
  <c r="S10"/>
  <c r="T10"/>
  <c r="U10"/>
  <c r="V10"/>
  <c r="E9"/>
  <c r="D10" i="4"/>
  <c r="D11"/>
  <c r="D12"/>
  <c r="D13"/>
  <c r="D14"/>
  <c r="D15"/>
  <c r="D17"/>
  <c r="D18"/>
  <c r="D19"/>
  <c r="D20"/>
  <c r="D24"/>
  <c r="D8"/>
  <c r="F9"/>
  <c r="F7" s="1"/>
  <c r="S9"/>
  <c r="S7" s="1"/>
  <c r="E23"/>
  <c r="F23"/>
  <c r="L23"/>
  <c r="M23"/>
  <c r="N23"/>
  <c r="O23"/>
  <c r="E16"/>
  <c r="F16"/>
  <c r="E7"/>
  <c r="M16"/>
  <c r="P23"/>
  <c r="Q23"/>
  <c r="R23"/>
  <c r="S23"/>
  <c r="T23"/>
  <c r="U23"/>
  <c r="V23"/>
  <c r="AC23"/>
  <c r="AD23"/>
  <c r="AC16"/>
  <c r="AD16"/>
  <c r="T16"/>
  <c r="AB23"/>
  <c r="AB16"/>
  <c r="AE16"/>
  <c r="AE23"/>
  <c r="W23"/>
  <c r="X23"/>
  <c r="Y23"/>
  <c r="Q16"/>
  <c r="L16"/>
  <c r="P16"/>
  <c r="R16"/>
  <c r="S16"/>
  <c r="U16"/>
  <c r="V16"/>
  <c r="W16"/>
  <c r="X16"/>
  <c r="Y16"/>
  <c r="Z16"/>
  <c r="AA16"/>
  <c r="D7" l="1"/>
  <c r="N22" i="3"/>
  <c r="L8"/>
  <c r="L10" s="1"/>
  <c r="T6" i="4"/>
  <c r="AC6"/>
  <c r="AD6"/>
  <c r="N6"/>
  <c r="M6"/>
  <c r="O6"/>
  <c r="F6"/>
  <c r="L6"/>
  <c r="AB6"/>
  <c r="Q6"/>
  <c r="AE6"/>
  <c r="E6"/>
  <c r="D9"/>
  <c r="D16"/>
  <c r="R7" i="3"/>
  <c r="R22" s="1"/>
  <c r="E20"/>
  <c r="S6" i="4"/>
  <c r="AA23"/>
  <c r="T7" i="3"/>
  <c r="T22" s="1"/>
  <c r="U7"/>
  <c r="U22" s="1"/>
  <c r="V7"/>
  <c r="V22" s="1"/>
  <c r="G7"/>
  <c r="G22" s="1"/>
  <c r="H7"/>
  <c r="H22" s="1"/>
  <c r="I7"/>
  <c r="I22" s="1"/>
  <c r="K7"/>
  <c r="K22" s="1"/>
  <c r="M7"/>
  <c r="M22" s="1"/>
  <c r="O7"/>
  <c r="O22" s="1"/>
  <c r="Q7"/>
  <c r="Q22" s="1"/>
  <c r="S7"/>
  <c r="S22" s="1"/>
  <c r="W7"/>
  <c r="W22" s="1"/>
  <c r="F7"/>
  <c r="F22" s="1"/>
  <c r="E6"/>
  <c r="AA6" i="4" l="1"/>
  <c r="E21" i="3"/>
  <c r="E7"/>
  <c r="E8"/>
  <c r="E10" s="1"/>
  <c r="E22" l="1"/>
  <c r="W6" i="4" l="1"/>
  <c r="R6"/>
  <c r="U6"/>
  <c r="Z23"/>
  <c r="D23" s="1"/>
  <c r="V6"/>
  <c r="X6"/>
  <c r="Y6"/>
  <c r="Z6"/>
  <c r="L6" i="3"/>
  <c r="L7" l="1"/>
  <c r="L22" s="1"/>
  <c r="P6" i="4"/>
  <c r="D6" s="1"/>
</calcChain>
</file>

<file path=xl/sharedStrings.xml><?xml version="1.0" encoding="utf-8"?>
<sst xmlns="http://schemas.openxmlformats.org/spreadsheetml/2006/main" count="138" uniqueCount="118">
  <si>
    <t>tulude ja kulude jaotus asutuste  ning kontogruppide koodide lõikes (eurodes)</t>
  </si>
  <si>
    <t>tegevusala kood</t>
  </si>
  <si>
    <t>tegevusala nimetus</t>
  </si>
  <si>
    <t>allikas*</t>
  </si>
  <si>
    <t>KOKKU TULUD</t>
  </si>
  <si>
    <t>toetus riigiasutustelt</t>
  </si>
  <si>
    <t>toetus avalik-õiguslikelt</t>
  </si>
  <si>
    <t>toetus muudelt residentidelt</t>
  </si>
  <si>
    <t>toetus mittereidentidelt</t>
  </si>
  <si>
    <t>KOKKU
KULUD</t>
  </si>
  <si>
    <t>ametnike töötasu</t>
  </si>
  <si>
    <t>töötajate töötasu</t>
  </si>
  <si>
    <t>maksud töötasudelt</t>
  </si>
  <si>
    <t>koolitused</t>
  </si>
  <si>
    <t>kultuuri- ja vabaaja üritused</t>
  </si>
  <si>
    <t>3500.00</t>
  </si>
  <si>
    <t>3500.02</t>
  </si>
  <si>
    <t>3500.8</t>
  </si>
  <si>
    <t>01112</t>
  </si>
  <si>
    <t>08203</t>
  </si>
  <si>
    <t>Linnamuuseum</t>
  </si>
  <si>
    <t>KOKKU</t>
  </si>
  <si>
    <t>/allkirjastatud digitaalselt/</t>
  </si>
  <si>
    <t>Jüri Mölder</t>
  </si>
  <si>
    <t>Linnasekretär</t>
  </si>
  <si>
    <t>04510</t>
  </si>
  <si>
    <t>Tegevusala nimetus
ja eelarve liik</t>
  </si>
  <si>
    <t>Tegevusala</t>
  </si>
  <si>
    <t>eelarve liik*</t>
  </si>
  <si>
    <t>hoonete, ruumide maj.kulud</t>
  </si>
  <si>
    <t>infotehnoloogia kulud</t>
  </si>
  <si>
    <t>kulud inventarile</t>
  </si>
  <si>
    <t>õppevahendid ja koolituskulud</t>
  </si>
  <si>
    <t>ürituste korralduskulud</t>
  </si>
  <si>
    <t>e/a klassifikaator</t>
  </si>
  <si>
    <t>osakonna ülalpidamiskulud</t>
  </si>
  <si>
    <t xml:space="preserve">Ümberpaigutused Tartu linna 2013. a eelarves eelarveliikide, ametiasutuste, </t>
  </si>
  <si>
    <t>*21 - finantseerimiseelarve põhitegevuse kulud</t>
  </si>
  <si>
    <t>Linnamajanduse osakond</t>
  </si>
  <si>
    <t>05400</t>
  </si>
  <si>
    <t>liikluskorraldus</t>
  </si>
  <si>
    <t>haljastus</t>
  </si>
  <si>
    <t>maksud töötasult</t>
  </si>
  <si>
    <t>rajatiste korrashoiukulud</t>
  </si>
  <si>
    <t>sõidukite ülalpidamiskulud</t>
  </si>
  <si>
    <t>õppevahendid</t>
  </si>
  <si>
    <t>kulud infotehnoloogiale</t>
  </si>
  <si>
    <t>ruumide ülalpidamiskulud</t>
  </si>
  <si>
    <t>muud ebatavalised kulud</t>
  </si>
  <si>
    <t>EKulK</t>
  </si>
  <si>
    <t>Kokku kultuuriosakond</t>
  </si>
  <si>
    <t>KÕIK KOKKU</t>
  </si>
  <si>
    <t>lepinguline töötasu</t>
  </si>
  <si>
    <t>eri- ja vormiriietus</t>
  </si>
  <si>
    <t>administree-rimiskulud</t>
  </si>
  <si>
    <t>linna teed ja tänavad</t>
  </si>
  <si>
    <t>maksud ja riigilõiv</t>
  </si>
  <si>
    <t>preemiad, autasud</t>
  </si>
  <si>
    <t>transpordikorraldus</t>
  </si>
  <si>
    <t>04512</t>
  </si>
  <si>
    <t>uurimis- ja arendustööd</t>
  </si>
  <si>
    <t>muud majadamiskulud</t>
  </si>
  <si>
    <t>jäätmekäitlus</t>
  </si>
  <si>
    <t>05100</t>
  </si>
  <si>
    <t>4500.8</t>
  </si>
  <si>
    <t>antav toetus</t>
  </si>
  <si>
    <t>452.03</t>
  </si>
  <si>
    <t>liikmemaks</t>
  </si>
  <si>
    <t>puhastus</t>
  </si>
  <si>
    <t>4500.03</t>
  </si>
  <si>
    <t>antav toetus SA-le</t>
  </si>
  <si>
    <t>muu avalik kord</t>
  </si>
  <si>
    <t>maa ost</t>
  </si>
  <si>
    <t>hoonete, rajatiste ost, renov.</t>
  </si>
  <si>
    <t>Tervishoiuosakond</t>
  </si>
  <si>
    <t>avalikud tervishoiuteenused</t>
  </si>
  <si>
    <t>09220</t>
  </si>
  <si>
    <t>Gümnaasiumid</t>
  </si>
  <si>
    <t>KOKKU Linnavarade osakond</t>
  </si>
  <si>
    <t>HarMin</t>
  </si>
  <si>
    <t xml:space="preserve">Tartu linna 2013. a majandamiseelarve sihtotstarbeliste vahendite (eelarve liik 15 ja 25) täiendavate laekumiste </t>
  </si>
  <si>
    <t>eelarve liik</t>
  </si>
  <si>
    <t>3502.00</t>
  </si>
  <si>
    <t>07400</t>
  </si>
  <si>
    <t>avalikud tervishoiu teenused</t>
  </si>
  <si>
    <t>Kokku tervishoiusosakond</t>
  </si>
  <si>
    <t>07600</t>
  </si>
  <si>
    <t>muu tervishoid</t>
  </si>
  <si>
    <t>HaigeK</t>
  </si>
  <si>
    <t>SotsMIn</t>
  </si>
  <si>
    <t>laekumine tervishoiuteenustelt</t>
  </si>
  <si>
    <t>Sotsiaalabi osakond</t>
  </si>
  <si>
    <t>muu puuetega inimeste sotsiaalne kaitse</t>
  </si>
  <si>
    <t>maksud toetustelt</t>
  </si>
  <si>
    <t>muu eakate sotsiaalne kaitse</t>
  </si>
  <si>
    <t>toetused puudega inimestele</t>
  </si>
  <si>
    <t>nuud sots.toetused</t>
  </si>
  <si>
    <t>toimetulekutoetus</t>
  </si>
  <si>
    <t xml:space="preserve">muu sotsiaalne kaitse </t>
  </si>
  <si>
    <t>*11 - finantserimiseelarve investeerimiskulud</t>
  </si>
  <si>
    <t>Linnakantselei</t>
  </si>
  <si>
    <t>IT seadmed</t>
  </si>
  <si>
    <t>tarkvara soetus</t>
  </si>
  <si>
    <t>Kokku linnakantselei</t>
  </si>
  <si>
    <t>vara võõrandamine</t>
  </si>
  <si>
    <t>08105</t>
  </si>
  <si>
    <t>laste huvikoolid</t>
  </si>
  <si>
    <t>II Muusikakool</t>
  </si>
  <si>
    <t>Lastekunstikool</t>
  </si>
  <si>
    <t>08106</t>
  </si>
  <si>
    <t>laste huvialamajad ja keskused</t>
  </si>
  <si>
    <t>Anne Noortekeskus</t>
  </si>
  <si>
    <t>Lille Maja</t>
  </si>
  <si>
    <t>08201</t>
  </si>
  <si>
    <t>Linna raamatukogu</t>
  </si>
  <si>
    <t>EKulK, TöötuK</t>
  </si>
  <si>
    <t>*TöötuK - Töötukassa, HaigeK - Haigekassa, SotsMin - Sotsiaalministeerium, HarMin - Haridusministeerium, EKulK - Eesti Kultuurkapital</t>
  </si>
  <si>
    <t>tegevusalade ja kontogruppide koodide lõikes (eurodes)</t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</si>
</sst>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_(* #,##0.00_);_(* \(#,##0.00\);_(* &quot;-&quot;??_);_(@_)"/>
    <numFmt numFmtId="165" formatCode="_-* #,##0.0\ _k_r_-;\-* #,##0.0\ _k_r_-;_-* &quot;-&quot;??\ _k_r_-;_-@_-"/>
    <numFmt numFmtId="166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5" fontId="4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2" applyFont="1" applyFill="1" applyBorder="1"/>
    <xf numFmtId="0" fontId="4" fillId="0" borderId="1" xfId="2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/>
    <xf numFmtId="0" fontId="3" fillId="0" borderId="0" xfId="0" quotePrefix="1" applyFont="1"/>
    <xf numFmtId="0" fontId="0" fillId="0" borderId="0" xfId="0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wrapText="1"/>
    </xf>
    <xf numFmtId="0" fontId="11" fillId="0" borderId="0" xfId="0" applyFont="1"/>
    <xf numFmtId="1" fontId="4" fillId="0" borderId="1" xfId="1" applyNumberFormat="1" applyFont="1" applyBorder="1" applyAlignment="1" applyProtection="1">
      <alignment horizontal="center"/>
      <protection locked="0"/>
    </xf>
    <xf numFmtId="1" fontId="4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2" fillId="0" borderId="0" xfId="0" applyFont="1"/>
    <xf numFmtId="0" fontId="2" fillId="0" borderId="0" xfId="0" quotePrefix="1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166" fontId="13" fillId="0" borderId="1" xfId="0" applyNumberFormat="1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6" fillId="0" borderId="1" xfId="0" quotePrefix="1" applyFont="1" applyFill="1" applyBorder="1" applyAlignment="1">
      <alignment horizontal="right"/>
    </xf>
    <xf numFmtId="3" fontId="3" fillId="0" borderId="1" xfId="0" applyNumberFormat="1" applyFont="1" applyFill="1" applyBorder="1"/>
    <xf numFmtId="0" fontId="15" fillId="0" borderId="1" xfId="0" quotePrefix="1" applyFont="1" applyFill="1" applyBorder="1" applyAlignment="1">
      <alignment horizontal="right"/>
    </xf>
    <xf numFmtId="3" fontId="2" fillId="0" borderId="1" xfId="0" applyNumberFormat="1" applyFont="1" applyFill="1" applyBorder="1"/>
    <xf numFmtId="0" fontId="14" fillId="0" borderId="1" xfId="0" applyFont="1" applyBorder="1"/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1" xfId="2" applyFont="1" applyFill="1" applyBorder="1"/>
    <xf numFmtId="3" fontId="6" fillId="0" borderId="1" xfId="2" applyNumberFormat="1" applyFont="1" applyFill="1" applyBorder="1" applyAlignment="1">
      <alignment horizontal="right"/>
    </xf>
    <xf numFmtId="3" fontId="6" fillId="0" borderId="1" xfId="2" applyNumberFormat="1" applyFont="1" applyFill="1" applyBorder="1"/>
    <xf numFmtId="3" fontId="4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center" vertical="center" textRotation="90"/>
    </xf>
    <xf numFmtId="165" fontId="4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2" applyFont="1" applyBorder="1" applyAlignment="1">
      <alignment horizontal="right"/>
    </xf>
    <xf numFmtId="0" fontId="6" fillId="0" borderId="1" xfId="2" quotePrefix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1" xfId="2" quotePrefix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5" fillId="0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Fill="1" applyBorder="1"/>
    <xf numFmtId="0" fontId="15" fillId="0" borderId="0" xfId="0" quotePrefix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workbookViewId="0">
      <selection activeCell="A2" sqref="A2:Q2"/>
    </sheetView>
  </sheetViews>
  <sheetFormatPr defaultRowHeight="15"/>
  <cols>
    <col min="1" max="1" width="5.28515625" style="1" bestFit="1" customWidth="1"/>
    <col min="2" max="2" width="23.28515625" style="1" customWidth="1"/>
    <col min="3" max="3" width="9.42578125" style="1" bestFit="1" customWidth="1"/>
    <col min="4" max="4" width="6.140625" style="20" customWidth="1"/>
    <col min="5" max="5" width="7.42578125" style="1" bestFit="1" customWidth="1"/>
    <col min="6" max="6" width="8.42578125" style="1" bestFit="1" customWidth="1"/>
    <col min="7" max="7" width="6.5703125" style="1" bestFit="1" customWidth="1"/>
    <col min="8" max="8" width="6.42578125" style="1" bestFit="1" customWidth="1"/>
    <col min="9" max="9" width="7.42578125" style="1" bestFit="1" customWidth="1"/>
    <col min="10" max="10" width="7.42578125" style="20" customWidth="1"/>
    <col min="11" max="11" width="5.42578125" style="20" bestFit="1" customWidth="1"/>
    <col min="12" max="12" width="7.42578125" style="1" bestFit="1" customWidth="1"/>
    <col min="13" max="13" width="7.5703125" style="1" customWidth="1"/>
    <col min="14" max="14" width="6.42578125" style="20" customWidth="1"/>
    <col min="15" max="15" width="6" style="1" customWidth="1"/>
    <col min="16" max="16" width="6" style="20" customWidth="1"/>
    <col min="17" max="17" width="6.42578125" style="1" bestFit="1" customWidth="1"/>
    <col min="18" max="18" width="6" style="20" customWidth="1"/>
    <col min="19" max="19" width="6" style="1" customWidth="1"/>
    <col min="20" max="20" width="6.42578125" style="20" bestFit="1" customWidth="1"/>
    <col min="21" max="21" width="5.42578125" style="20" bestFit="1" customWidth="1"/>
    <col min="22" max="22" width="6.42578125" style="20" bestFit="1" customWidth="1"/>
    <col min="23" max="23" width="6.42578125" style="1" bestFit="1" customWidth="1"/>
    <col min="24" max="16384" width="9.140625" style="1"/>
  </cols>
  <sheetData>
    <row r="1" spans="1:23" ht="15.75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9"/>
    </row>
    <row r="2" spans="1:23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40"/>
    </row>
    <row r="4" spans="1:23" ht="124.5" customHeight="1">
      <c r="A4" s="46" t="s">
        <v>1</v>
      </c>
      <c r="B4" s="46" t="s">
        <v>2</v>
      </c>
      <c r="C4" s="9" t="s">
        <v>3</v>
      </c>
      <c r="D4" s="9" t="s">
        <v>81</v>
      </c>
      <c r="E4" s="11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90</v>
      </c>
      <c r="K4" s="9" t="s">
        <v>104</v>
      </c>
      <c r="L4" s="11" t="s">
        <v>9</v>
      </c>
      <c r="M4" s="56" t="s">
        <v>73</v>
      </c>
      <c r="N4" s="7" t="s">
        <v>10</v>
      </c>
      <c r="O4" s="7" t="s">
        <v>11</v>
      </c>
      <c r="P4" s="7" t="s">
        <v>52</v>
      </c>
      <c r="Q4" s="7" t="s">
        <v>12</v>
      </c>
      <c r="R4" s="7" t="s">
        <v>47</v>
      </c>
      <c r="S4" s="47" t="s">
        <v>44</v>
      </c>
      <c r="T4" s="47" t="s">
        <v>46</v>
      </c>
      <c r="U4" s="47" t="s">
        <v>31</v>
      </c>
      <c r="V4" s="47" t="s">
        <v>45</v>
      </c>
      <c r="W4" s="47" t="s">
        <v>14</v>
      </c>
    </row>
    <row r="5" spans="1:23">
      <c r="A5" s="48"/>
      <c r="B5" s="6"/>
      <c r="C5" s="6"/>
      <c r="D5" s="6"/>
      <c r="E5" s="12"/>
      <c r="F5" s="5" t="s">
        <v>15</v>
      </c>
      <c r="G5" s="5" t="s">
        <v>16</v>
      </c>
      <c r="H5" s="5" t="s">
        <v>17</v>
      </c>
      <c r="I5" s="5" t="s">
        <v>82</v>
      </c>
      <c r="J5" s="5">
        <v>3223</v>
      </c>
      <c r="K5" s="5">
        <v>3812</v>
      </c>
      <c r="L5" s="6"/>
      <c r="M5" s="18">
        <v>1551</v>
      </c>
      <c r="N5" s="18">
        <v>5001</v>
      </c>
      <c r="O5" s="18">
        <v>5002</v>
      </c>
      <c r="P5" s="18">
        <v>5005</v>
      </c>
      <c r="Q5" s="18">
        <v>506</v>
      </c>
      <c r="R5" s="18">
        <v>5511</v>
      </c>
      <c r="S5" s="19">
        <v>5513</v>
      </c>
      <c r="T5" s="19">
        <v>5514</v>
      </c>
      <c r="U5" s="19">
        <v>5515</v>
      </c>
      <c r="V5" s="19">
        <v>5524</v>
      </c>
      <c r="W5" s="19">
        <v>5525</v>
      </c>
    </row>
    <row r="6" spans="1:23">
      <c r="A6" s="49" t="s">
        <v>76</v>
      </c>
      <c r="B6" s="41" t="s">
        <v>77</v>
      </c>
      <c r="C6" s="41" t="s">
        <v>79</v>
      </c>
      <c r="D6" s="41">
        <v>15</v>
      </c>
      <c r="E6" s="42">
        <f>SUM(F6:K6)</f>
        <v>421742</v>
      </c>
      <c r="F6" s="42"/>
      <c r="G6" s="42"/>
      <c r="H6" s="42"/>
      <c r="I6" s="42">
        <v>421742</v>
      </c>
      <c r="J6" s="42"/>
      <c r="K6" s="42"/>
      <c r="L6" s="43">
        <f>SUM(M6:W6)</f>
        <v>421742</v>
      </c>
      <c r="M6" s="42">
        <v>421742</v>
      </c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>
      <c r="A7" s="50"/>
      <c r="B7" s="8" t="s">
        <v>78</v>
      </c>
      <c r="C7" s="8"/>
      <c r="D7" s="8"/>
      <c r="E7" s="15">
        <f t="shared" ref="E7:E9" si="0">SUM(F7:K7)</f>
        <v>421742</v>
      </c>
      <c r="F7" s="15">
        <f t="shared" ref="F7:O7" si="1">SUM(F6:F6)</f>
        <v>0</v>
      </c>
      <c r="G7" s="15">
        <f t="shared" si="1"/>
        <v>0</v>
      </c>
      <c r="H7" s="15">
        <f t="shared" si="1"/>
        <v>0</v>
      </c>
      <c r="I7" s="15">
        <f t="shared" si="1"/>
        <v>421742</v>
      </c>
      <c r="J7" s="15">
        <f t="shared" si="1"/>
        <v>0</v>
      </c>
      <c r="K7" s="15">
        <f t="shared" si="1"/>
        <v>0</v>
      </c>
      <c r="L7" s="15">
        <f t="shared" si="1"/>
        <v>421742</v>
      </c>
      <c r="M7" s="15">
        <f t="shared" si="1"/>
        <v>421742</v>
      </c>
      <c r="N7" s="15">
        <f t="shared" si="1"/>
        <v>0</v>
      </c>
      <c r="O7" s="15">
        <f t="shared" si="1"/>
        <v>0</v>
      </c>
      <c r="P7" s="15"/>
      <c r="Q7" s="15">
        <f t="shared" ref="Q7:W7" si="2">SUM(Q6:Q6)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</row>
    <row r="8" spans="1:23" s="17" customFormat="1">
      <c r="A8" s="49" t="s">
        <v>83</v>
      </c>
      <c r="B8" s="41" t="s">
        <v>84</v>
      </c>
      <c r="C8" s="41" t="s">
        <v>88</v>
      </c>
      <c r="D8" s="41">
        <v>25</v>
      </c>
      <c r="E8" s="44">
        <f t="shared" si="0"/>
        <v>3542</v>
      </c>
      <c r="F8" s="44"/>
      <c r="G8" s="44">
        <v>2662</v>
      </c>
      <c r="H8" s="44">
        <v>880</v>
      </c>
      <c r="I8" s="44"/>
      <c r="J8" s="44"/>
      <c r="K8" s="44"/>
      <c r="L8" s="44">
        <f>SUM(M8:W8)</f>
        <v>3542</v>
      </c>
      <c r="M8" s="44"/>
      <c r="N8" s="44">
        <v>435</v>
      </c>
      <c r="O8" s="44">
        <v>435</v>
      </c>
      <c r="P8" s="44">
        <f>480+120</f>
        <v>600</v>
      </c>
      <c r="Q8" s="44">
        <f>459+41</f>
        <v>500</v>
      </c>
      <c r="R8" s="44">
        <v>200</v>
      </c>
      <c r="S8" s="44"/>
      <c r="T8" s="44"/>
      <c r="U8" s="44"/>
      <c r="V8" s="44">
        <v>153</v>
      </c>
      <c r="W8" s="44">
        <f>500+719</f>
        <v>1219</v>
      </c>
    </row>
    <row r="9" spans="1:23" s="17" customFormat="1">
      <c r="A9" s="49" t="s">
        <v>86</v>
      </c>
      <c r="B9" s="41" t="s">
        <v>87</v>
      </c>
      <c r="C9" s="41" t="s">
        <v>89</v>
      </c>
      <c r="D9" s="41">
        <v>25</v>
      </c>
      <c r="E9" s="44">
        <f t="shared" si="0"/>
        <v>3758</v>
      </c>
      <c r="F9" s="44">
        <v>-3758</v>
      </c>
      <c r="G9" s="44"/>
      <c r="H9" s="44"/>
      <c r="I9" s="44"/>
      <c r="J9" s="44">
        <v>7516</v>
      </c>
      <c r="K9" s="44"/>
      <c r="L9" s="44">
        <f>SUM(M9:W9)</f>
        <v>3758</v>
      </c>
      <c r="M9" s="44"/>
      <c r="N9" s="44">
        <v>662</v>
      </c>
      <c r="O9" s="44">
        <v>2142</v>
      </c>
      <c r="P9" s="44"/>
      <c r="Q9" s="44">
        <v>954</v>
      </c>
      <c r="R9" s="44"/>
      <c r="S9" s="44"/>
      <c r="T9" s="44"/>
      <c r="U9" s="44"/>
      <c r="V9" s="44"/>
      <c r="W9" s="44"/>
    </row>
    <row r="10" spans="1:23" s="20" customFormat="1">
      <c r="A10" s="49"/>
      <c r="B10" s="8" t="s">
        <v>85</v>
      </c>
      <c r="C10" s="8"/>
      <c r="D10" s="8"/>
      <c r="E10" s="45">
        <f>E8+E9</f>
        <v>7300</v>
      </c>
      <c r="F10" s="45">
        <f t="shared" ref="F10:W10" si="3">F8+F9</f>
        <v>-3758</v>
      </c>
      <c r="G10" s="45">
        <f t="shared" si="3"/>
        <v>2662</v>
      </c>
      <c r="H10" s="45">
        <f t="shared" si="3"/>
        <v>880</v>
      </c>
      <c r="I10" s="45">
        <f t="shared" si="3"/>
        <v>0</v>
      </c>
      <c r="J10" s="45">
        <f t="shared" si="3"/>
        <v>7516</v>
      </c>
      <c r="K10" s="45">
        <f t="shared" si="3"/>
        <v>0</v>
      </c>
      <c r="L10" s="45">
        <f t="shared" si="3"/>
        <v>7300</v>
      </c>
      <c r="M10" s="45">
        <f t="shared" si="3"/>
        <v>0</v>
      </c>
      <c r="N10" s="45">
        <f t="shared" si="3"/>
        <v>1097</v>
      </c>
      <c r="O10" s="45">
        <f t="shared" si="3"/>
        <v>2577</v>
      </c>
      <c r="P10" s="45">
        <f t="shared" ref="P10" si="4">P8+P9</f>
        <v>600</v>
      </c>
      <c r="Q10" s="45">
        <f t="shared" ref="Q10" si="5">Q8+Q9</f>
        <v>1454</v>
      </c>
      <c r="R10" s="45">
        <f t="shared" si="3"/>
        <v>200</v>
      </c>
      <c r="S10" s="45">
        <f t="shared" si="3"/>
        <v>0</v>
      </c>
      <c r="T10" s="45">
        <f t="shared" si="3"/>
        <v>0</v>
      </c>
      <c r="U10" s="45">
        <f t="shared" si="3"/>
        <v>0</v>
      </c>
      <c r="V10" s="45">
        <f t="shared" si="3"/>
        <v>153</v>
      </c>
      <c r="W10" s="45">
        <f t="shared" si="3"/>
        <v>1219</v>
      </c>
    </row>
    <row r="11" spans="1:23" s="63" customFormat="1">
      <c r="A11" s="49" t="s">
        <v>18</v>
      </c>
      <c r="B11" s="41" t="s">
        <v>35</v>
      </c>
      <c r="C11" s="41"/>
      <c r="D11" s="41">
        <v>25</v>
      </c>
      <c r="E11" s="44">
        <f>SUM(F11:K11)</f>
        <v>5050</v>
      </c>
      <c r="F11" s="44"/>
      <c r="G11" s="44"/>
      <c r="H11" s="44"/>
      <c r="I11" s="44"/>
      <c r="J11" s="44"/>
      <c r="K11" s="44">
        <v>5050</v>
      </c>
      <c r="L11" s="44">
        <f>SUM(M11:W11)</f>
        <v>5050</v>
      </c>
      <c r="M11" s="44"/>
      <c r="N11" s="44"/>
      <c r="O11" s="44"/>
      <c r="P11" s="44"/>
      <c r="Q11" s="44"/>
      <c r="R11" s="44"/>
      <c r="S11" s="44">
        <v>5050</v>
      </c>
      <c r="T11" s="44"/>
      <c r="U11" s="44"/>
      <c r="V11" s="44"/>
      <c r="W11" s="44"/>
    </row>
    <row r="12" spans="1:23" s="17" customFormat="1">
      <c r="A12" s="51"/>
      <c r="B12" s="8" t="s">
        <v>103</v>
      </c>
      <c r="C12" s="8"/>
      <c r="D12" s="8"/>
      <c r="E12" s="45">
        <f t="shared" ref="E12:E19" si="6">SUM(F12:K12)</f>
        <v>5050</v>
      </c>
      <c r="F12" s="45">
        <f t="shared" ref="F12:K12" si="7">SUM(F11)</f>
        <v>0</v>
      </c>
      <c r="G12" s="45">
        <f t="shared" si="7"/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45">
        <f t="shared" si="7"/>
        <v>5050</v>
      </c>
      <c r="L12" s="45">
        <f>SUM(M12:W12)</f>
        <v>5050</v>
      </c>
      <c r="M12" s="45">
        <f t="shared" ref="M12:W12" si="8">SUM(M11)</f>
        <v>0</v>
      </c>
      <c r="N12" s="45">
        <f t="shared" si="8"/>
        <v>0</v>
      </c>
      <c r="O12" s="45">
        <f t="shared" si="8"/>
        <v>0</v>
      </c>
      <c r="P12" s="45">
        <f t="shared" si="8"/>
        <v>0</v>
      </c>
      <c r="Q12" s="45">
        <f t="shared" si="8"/>
        <v>0</v>
      </c>
      <c r="R12" s="45">
        <f t="shared" si="8"/>
        <v>0</v>
      </c>
      <c r="S12" s="45">
        <f t="shared" si="8"/>
        <v>5050</v>
      </c>
      <c r="T12" s="45">
        <f t="shared" si="8"/>
        <v>0</v>
      </c>
      <c r="U12" s="45">
        <f t="shared" si="8"/>
        <v>0</v>
      </c>
      <c r="V12" s="45">
        <f t="shared" si="8"/>
        <v>0</v>
      </c>
      <c r="W12" s="45">
        <f t="shared" si="8"/>
        <v>0</v>
      </c>
    </row>
    <row r="13" spans="1:23" s="63" customFormat="1">
      <c r="A13" s="49" t="s">
        <v>105</v>
      </c>
      <c r="B13" s="41" t="s">
        <v>106</v>
      </c>
      <c r="C13" s="41"/>
      <c r="D13" s="41"/>
      <c r="E13" s="44">
        <f t="shared" si="6"/>
        <v>2800</v>
      </c>
      <c r="F13" s="44">
        <f>SUM(F14:F15)</f>
        <v>2800</v>
      </c>
      <c r="G13" s="44">
        <f t="shared" ref="G13:W13" si="9">SUM(G14:G15)</f>
        <v>0</v>
      </c>
      <c r="H13" s="44">
        <f t="shared" si="9"/>
        <v>0</v>
      </c>
      <c r="I13" s="44">
        <f t="shared" si="9"/>
        <v>0</v>
      </c>
      <c r="J13" s="44">
        <f t="shared" si="9"/>
        <v>0</v>
      </c>
      <c r="K13" s="44">
        <f t="shared" si="9"/>
        <v>0</v>
      </c>
      <c r="L13" s="44">
        <f t="shared" si="9"/>
        <v>2800</v>
      </c>
      <c r="M13" s="44">
        <f t="shared" si="9"/>
        <v>0</v>
      </c>
      <c r="N13" s="44">
        <f t="shared" si="9"/>
        <v>0</v>
      </c>
      <c r="O13" s="44">
        <f t="shared" si="9"/>
        <v>0</v>
      </c>
      <c r="P13" s="44">
        <f t="shared" si="9"/>
        <v>0</v>
      </c>
      <c r="Q13" s="44">
        <f t="shared" si="9"/>
        <v>0</v>
      </c>
      <c r="R13" s="44">
        <f t="shared" si="9"/>
        <v>0</v>
      </c>
      <c r="S13" s="44">
        <f t="shared" si="9"/>
        <v>0</v>
      </c>
      <c r="T13" s="44">
        <f t="shared" si="9"/>
        <v>1200</v>
      </c>
      <c r="U13" s="44">
        <f t="shared" si="9"/>
        <v>1600</v>
      </c>
      <c r="V13" s="44">
        <f t="shared" si="9"/>
        <v>0</v>
      </c>
      <c r="W13" s="44">
        <f t="shared" si="9"/>
        <v>0</v>
      </c>
    </row>
    <row r="14" spans="1:23" s="63" customFormat="1">
      <c r="A14" s="49"/>
      <c r="B14" s="41" t="s">
        <v>107</v>
      </c>
      <c r="C14" s="41" t="s">
        <v>79</v>
      </c>
      <c r="D14" s="41">
        <v>25</v>
      </c>
      <c r="E14" s="44">
        <f t="shared" si="6"/>
        <v>1600</v>
      </c>
      <c r="F14" s="44">
        <v>1600</v>
      </c>
      <c r="G14" s="44"/>
      <c r="H14" s="44"/>
      <c r="I14" s="44"/>
      <c r="J14" s="44"/>
      <c r="K14" s="44"/>
      <c r="L14" s="44">
        <f>SUM(M14:W14)</f>
        <v>1600</v>
      </c>
      <c r="M14" s="44"/>
      <c r="N14" s="44"/>
      <c r="O14" s="44"/>
      <c r="P14" s="44"/>
      <c r="Q14" s="44"/>
      <c r="R14" s="44"/>
      <c r="S14" s="44"/>
      <c r="T14" s="44"/>
      <c r="U14" s="44">
        <v>1600</v>
      </c>
      <c r="V14" s="44"/>
      <c r="W14" s="44"/>
    </row>
    <row r="15" spans="1:23" s="63" customFormat="1">
      <c r="A15" s="49"/>
      <c r="B15" s="41" t="s">
        <v>108</v>
      </c>
      <c r="C15" s="41" t="s">
        <v>79</v>
      </c>
      <c r="D15" s="41">
        <v>25</v>
      </c>
      <c r="E15" s="44">
        <f t="shared" si="6"/>
        <v>1200</v>
      </c>
      <c r="F15" s="44">
        <v>1200</v>
      </c>
      <c r="G15" s="44"/>
      <c r="H15" s="44"/>
      <c r="I15" s="44"/>
      <c r="J15" s="44"/>
      <c r="K15" s="44"/>
      <c r="L15" s="44">
        <f>SUM(M15:W15)</f>
        <v>1200</v>
      </c>
      <c r="M15" s="44"/>
      <c r="N15" s="44"/>
      <c r="O15" s="44"/>
      <c r="P15" s="44"/>
      <c r="Q15" s="44"/>
      <c r="R15" s="44"/>
      <c r="S15" s="44"/>
      <c r="T15" s="44">
        <v>1200</v>
      </c>
      <c r="U15" s="44"/>
      <c r="V15" s="44"/>
      <c r="W15" s="44"/>
    </row>
    <row r="16" spans="1:23" s="63" customFormat="1">
      <c r="A16" s="49" t="s">
        <v>109</v>
      </c>
      <c r="B16" s="41" t="s">
        <v>110</v>
      </c>
      <c r="C16" s="41"/>
      <c r="D16" s="41"/>
      <c r="E16" s="44">
        <f t="shared" si="6"/>
        <v>22207</v>
      </c>
      <c r="F16" s="44">
        <f>SUM(F17:F18)</f>
        <v>20849</v>
      </c>
      <c r="G16" s="44">
        <f t="shared" ref="G16:W16" si="10">SUM(G17:G18)</f>
        <v>0</v>
      </c>
      <c r="H16" s="44">
        <f t="shared" si="10"/>
        <v>1358</v>
      </c>
      <c r="I16" s="44">
        <f t="shared" si="10"/>
        <v>0</v>
      </c>
      <c r="J16" s="44">
        <f t="shared" si="10"/>
        <v>0</v>
      </c>
      <c r="K16" s="44">
        <f t="shared" si="10"/>
        <v>0</v>
      </c>
      <c r="L16" s="44">
        <f t="shared" si="10"/>
        <v>22207</v>
      </c>
      <c r="M16" s="44">
        <f t="shared" si="10"/>
        <v>0</v>
      </c>
      <c r="N16" s="44">
        <f t="shared" si="10"/>
        <v>0</v>
      </c>
      <c r="O16" s="44">
        <f t="shared" si="10"/>
        <v>3000</v>
      </c>
      <c r="P16" s="44">
        <f t="shared" si="10"/>
        <v>0</v>
      </c>
      <c r="Q16" s="44">
        <f t="shared" si="10"/>
        <v>1000</v>
      </c>
      <c r="R16" s="44">
        <f t="shared" si="10"/>
        <v>0</v>
      </c>
      <c r="S16" s="44">
        <f t="shared" si="10"/>
        <v>0</v>
      </c>
      <c r="T16" s="44">
        <f t="shared" si="10"/>
        <v>0</v>
      </c>
      <c r="U16" s="44">
        <f t="shared" si="10"/>
        <v>0</v>
      </c>
      <c r="V16" s="44">
        <f t="shared" si="10"/>
        <v>0</v>
      </c>
      <c r="W16" s="44">
        <f t="shared" si="10"/>
        <v>18207</v>
      </c>
    </row>
    <row r="17" spans="1:24" s="63" customFormat="1">
      <c r="A17" s="49"/>
      <c r="B17" s="41" t="s">
        <v>111</v>
      </c>
      <c r="C17" s="41" t="s">
        <v>79</v>
      </c>
      <c r="D17" s="41">
        <v>25</v>
      </c>
      <c r="E17" s="44">
        <f t="shared" si="6"/>
        <v>11660</v>
      </c>
      <c r="F17" s="44">
        <v>11500</v>
      </c>
      <c r="G17" s="44"/>
      <c r="H17" s="44">
        <v>160</v>
      </c>
      <c r="I17" s="44"/>
      <c r="J17" s="44"/>
      <c r="K17" s="44"/>
      <c r="L17" s="44">
        <f>SUM(M17:W17)</f>
        <v>11660</v>
      </c>
      <c r="M17" s="44"/>
      <c r="N17" s="44"/>
      <c r="O17" s="44">
        <v>3000</v>
      </c>
      <c r="P17" s="44"/>
      <c r="Q17" s="44">
        <v>1000</v>
      </c>
      <c r="R17" s="44"/>
      <c r="S17" s="44"/>
      <c r="T17" s="44"/>
      <c r="U17" s="44"/>
      <c r="V17" s="44"/>
      <c r="W17" s="44">
        <v>7660</v>
      </c>
    </row>
    <row r="18" spans="1:24" s="63" customFormat="1">
      <c r="A18" s="49"/>
      <c r="B18" s="41" t="s">
        <v>112</v>
      </c>
      <c r="C18" s="41" t="s">
        <v>79</v>
      </c>
      <c r="D18" s="41">
        <v>25</v>
      </c>
      <c r="E18" s="44">
        <f t="shared" si="6"/>
        <v>10547</v>
      </c>
      <c r="F18" s="44">
        <v>9349</v>
      </c>
      <c r="G18" s="44"/>
      <c r="H18" s="44">
        <v>1198</v>
      </c>
      <c r="I18" s="44"/>
      <c r="J18" s="44"/>
      <c r="K18" s="44"/>
      <c r="L18" s="44">
        <f>SUM(M18:W18)</f>
        <v>10547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>
        <v>10547</v>
      </c>
    </row>
    <row r="19" spans="1:24" s="20" customFormat="1" ht="26.25">
      <c r="A19" s="49" t="s">
        <v>113</v>
      </c>
      <c r="B19" s="41" t="s">
        <v>114</v>
      </c>
      <c r="C19" s="16" t="s">
        <v>115</v>
      </c>
      <c r="D19" s="41">
        <v>25</v>
      </c>
      <c r="E19" s="44">
        <f t="shared" si="6"/>
        <v>932</v>
      </c>
      <c r="F19" s="44"/>
      <c r="G19" s="44">
        <f>841+91</f>
        <v>932</v>
      </c>
      <c r="H19" s="44"/>
      <c r="I19" s="44"/>
      <c r="J19" s="44"/>
      <c r="K19" s="44"/>
      <c r="L19" s="44">
        <f>SUM(M19:W19)</f>
        <v>932</v>
      </c>
      <c r="M19" s="44"/>
      <c r="N19" s="44"/>
      <c r="O19" s="44">
        <v>68</v>
      </c>
      <c r="P19" s="44"/>
      <c r="Q19" s="44">
        <v>23</v>
      </c>
      <c r="R19" s="44"/>
      <c r="S19" s="44"/>
      <c r="T19" s="44"/>
      <c r="U19" s="44"/>
      <c r="V19" s="44"/>
      <c r="W19" s="44">
        <v>841</v>
      </c>
    </row>
    <row r="20" spans="1:24" s="20" customFormat="1">
      <c r="A20" s="49" t="s">
        <v>19</v>
      </c>
      <c r="B20" s="41" t="s">
        <v>20</v>
      </c>
      <c r="C20" s="16" t="s">
        <v>49</v>
      </c>
      <c r="D20" s="16">
        <v>25</v>
      </c>
      <c r="E20" s="44">
        <f t="shared" ref="E20:E21" si="11">SUM(F20:K20)</f>
        <v>500</v>
      </c>
      <c r="F20" s="44"/>
      <c r="G20" s="44">
        <v>500</v>
      </c>
      <c r="H20" s="44"/>
      <c r="I20" s="44"/>
      <c r="J20" s="44"/>
      <c r="K20" s="44"/>
      <c r="L20" s="44">
        <f>SUM(M20:W20)</f>
        <v>500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>
        <v>500</v>
      </c>
    </row>
    <row r="21" spans="1:24" s="20" customFormat="1">
      <c r="A21" s="49"/>
      <c r="B21" s="8" t="s">
        <v>50</v>
      </c>
      <c r="C21" s="8"/>
      <c r="D21" s="8"/>
      <c r="E21" s="45">
        <f t="shared" si="11"/>
        <v>26439</v>
      </c>
      <c r="F21" s="45">
        <f>F13+F16+F19+F20</f>
        <v>23649</v>
      </c>
      <c r="G21" s="45">
        <f t="shared" ref="G21:K21" si="12">G13+G16+G19+G20</f>
        <v>1432</v>
      </c>
      <c r="H21" s="45">
        <f t="shared" si="12"/>
        <v>1358</v>
      </c>
      <c r="I21" s="45">
        <f t="shared" si="12"/>
        <v>0</v>
      </c>
      <c r="J21" s="45">
        <f t="shared" si="12"/>
        <v>0</v>
      </c>
      <c r="K21" s="45">
        <f t="shared" si="12"/>
        <v>0</v>
      </c>
      <c r="L21" s="45">
        <f t="shared" ref="L21" si="13">L13+L16+L19+L20</f>
        <v>26439</v>
      </c>
      <c r="M21" s="45">
        <f t="shared" ref="M21" si="14">M13+M16+M19+M20</f>
        <v>0</v>
      </c>
      <c r="N21" s="45">
        <f t="shared" ref="N21" si="15">N13+N16+N19+N20</f>
        <v>0</v>
      </c>
      <c r="O21" s="45">
        <f t="shared" ref="O21" si="16">O13+O16+O19+O20</f>
        <v>3068</v>
      </c>
      <c r="P21" s="45">
        <f t="shared" ref="P21" si="17">P13+P16+P19+P20</f>
        <v>0</v>
      </c>
      <c r="Q21" s="45">
        <f t="shared" ref="Q21" si="18">Q13+Q16+Q19+Q20</f>
        <v>1023</v>
      </c>
      <c r="R21" s="45">
        <f t="shared" ref="R21" si="19">R13+R16+R19+R20</f>
        <v>0</v>
      </c>
      <c r="S21" s="45">
        <f t="shared" ref="S21" si="20">S13+S16+S19+S20</f>
        <v>0</v>
      </c>
      <c r="T21" s="45">
        <f t="shared" ref="T21" si="21">T13+T16+T19+T20</f>
        <v>1200</v>
      </c>
      <c r="U21" s="45">
        <f t="shared" ref="U21" si="22">U13+U16+U19+U20</f>
        <v>1600</v>
      </c>
      <c r="V21" s="45">
        <f t="shared" ref="V21" si="23">V13+V16+V19+V20</f>
        <v>0</v>
      </c>
      <c r="W21" s="45">
        <f t="shared" ref="W21" si="24">W13+W16+W19+W20</f>
        <v>19548</v>
      </c>
    </row>
    <row r="22" spans="1:24">
      <c r="A22" s="50"/>
      <c r="B22" s="8" t="s">
        <v>21</v>
      </c>
      <c r="C22" s="8"/>
      <c r="D22" s="8"/>
      <c r="E22" s="45">
        <f>SUM(F22:K22)</f>
        <v>460531</v>
      </c>
      <c r="F22" s="45">
        <f>SUM(F7,F10,F12,F21)</f>
        <v>19891</v>
      </c>
      <c r="G22" s="45">
        <f t="shared" ref="G22:L22" si="25">SUM(G7,G10,G12,G21)</f>
        <v>4094</v>
      </c>
      <c r="H22" s="45">
        <f t="shared" si="25"/>
        <v>2238</v>
      </c>
      <c r="I22" s="45">
        <f t="shared" si="25"/>
        <v>421742</v>
      </c>
      <c r="J22" s="45">
        <f t="shared" si="25"/>
        <v>7516</v>
      </c>
      <c r="K22" s="45">
        <f t="shared" si="25"/>
        <v>5050</v>
      </c>
      <c r="L22" s="45">
        <f t="shared" si="25"/>
        <v>460531</v>
      </c>
      <c r="M22" s="45">
        <f t="shared" ref="M22" si="26">SUM(M7,M10,M12,M21)</f>
        <v>421742</v>
      </c>
      <c r="N22" s="45">
        <f t="shared" ref="N22" si="27">SUM(N7,N10,N12,N21)</f>
        <v>1097</v>
      </c>
      <c r="O22" s="45">
        <f t="shared" ref="O22" si="28">SUM(O7,O10,O12,O21)</f>
        <v>5645</v>
      </c>
      <c r="P22" s="45">
        <f t="shared" ref="P22" si="29">SUM(P7,P10,P12,P21)</f>
        <v>600</v>
      </c>
      <c r="Q22" s="45">
        <f t="shared" ref="Q22" si="30">SUM(Q7,Q10,Q12,Q21)</f>
        <v>2477</v>
      </c>
      <c r="R22" s="45">
        <f t="shared" ref="R22" si="31">SUM(R7,R10,R12,R21)</f>
        <v>200</v>
      </c>
      <c r="S22" s="45">
        <f t="shared" ref="S22" si="32">SUM(S7,S10,S12,S21)</f>
        <v>5050</v>
      </c>
      <c r="T22" s="45">
        <f t="shared" ref="T22:U22" si="33">SUM(T7,T10,T12,T21)</f>
        <v>1200</v>
      </c>
      <c r="U22" s="45">
        <f t="shared" si="33"/>
        <v>1600</v>
      </c>
      <c r="V22" s="45">
        <f t="shared" ref="V22" si="34">SUM(V7,V10,V12,V21)</f>
        <v>153</v>
      </c>
      <c r="W22" s="45">
        <f t="shared" ref="W22" si="35">SUM(W7,W10,W12,W21)</f>
        <v>20767</v>
      </c>
    </row>
    <row r="23" spans="1:24" ht="48.75" customHeight="1">
      <c r="A23" s="66" t="s">
        <v>116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</row>
    <row r="24" spans="1:24">
      <c r="A24" s="14"/>
      <c r="B24" s="10"/>
      <c r="C24" s="4"/>
      <c r="D24" s="24"/>
      <c r="E24" s="13"/>
      <c r="F24" s="4"/>
      <c r="G24" s="4"/>
      <c r="H24" s="4"/>
      <c r="I24" s="4"/>
      <c r="J24" s="24"/>
      <c r="K24" s="24"/>
    </row>
    <row r="25" spans="1:24">
      <c r="B25" s="1" t="s">
        <v>22</v>
      </c>
      <c r="C25" s="4"/>
      <c r="D25" s="24"/>
      <c r="E25" s="13"/>
      <c r="F25" s="4"/>
      <c r="G25" s="4"/>
      <c r="H25" s="4"/>
      <c r="I25" s="4"/>
      <c r="J25" s="24"/>
      <c r="K25" s="24"/>
    </row>
    <row r="26" spans="1:24">
      <c r="B26" s="2" t="s">
        <v>23</v>
      </c>
      <c r="C26" s="4"/>
      <c r="D26" s="24"/>
      <c r="E26" s="13"/>
      <c r="F26" s="4"/>
      <c r="G26" s="4"/>
      <c r="H26" s="4"/>
      <c r="I26" s="4"/>
      <c r="J26" s="24"/>
      <c r="K26" s="24"/>
    </row>
    <row r="27" spans="1:24">
      <c r="B27" s="2" t="s">
        <v>24</v>
      </c>
      <c r="C27" s="2"/>
      <c r="D27" s="23"/>
      <c r="E27" s="3"/>
      <c r="F27" s="2"/>
      <c r="G27" s="2"/>
      <c r="H27" s="2"/>
      <c r="I27" s="2"/>
      <c r="J27" s="23"/>
      <c r="K27" s="23"/>
    </row>
    <row r="28" spans="1:24">
      <c r="C28" s="2"/>
      <c r="D28" s="23"/>
      <c r="E28" s="3"/>
      <c r="F28" s="2"/>
      <c r="G28" s="2"/>
      <c r="H28" s="2"/>
      <c r="I28" s="2"/>
      <c r="J28" s="23"/>
      <c r="K28" s="23"/>
    </row>
  </sheetData>
  <mergeCells count="3">
    <mergeCell ref="A1:Q1"/>
    <mergeCell ref="A2:Q2"/>
    <mergeCell ref="A23:X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&amp;RLisa 1
Tartu Linnavalitsuse  13.08.2013.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2" sqref="H32"/>
    </sheetView>
  </sheetViews>
  <sheetFormatPr defaultColWidth="28.85546875" defaultRowHeight="15"/>
  <cols>
    <col min="1" max="1" width="23" customWidth="1"/>
    <col min="2" max="2" width="5.85546875" bestFit="1" customWidth="1"/>
    <col min="3" max="3" width="3.140625" bestFit="1" customWidth="1"/>
    <col min="4" max="4" width="8" bestFit="1" customWidth="1"/>
    <col min="5" max="11" width="8" style="20" customWidth="1"/>
    <col min="12" max="21" width="6.85546875" style="20" customWidth="1"/>
    <col min="22" max="22" width="6.85546875" customWidth="1"/>
    <col min="23" max="23" width="6.85546875" style="20" customWidth="1"/>
    <col min="24" max="24" width="6.85546875" customWidth="1"/>
    <col min="25" max="25" width="7.140625" bestFit="1" customWidth="1"/>
    <col min="26" max="26" width="7" bestFit="1" customWidth="1"/>
    <col min="27" max="30" width="6.85546875" style="20" customWidth="1"/>
    <col min="31" max="31" width="6.85546875" customWidth="1"/>
  </cols>
  <sheetData>
    <row r="1" spans="1:31">
      <c r="A1" s="65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5.75">
      <c r="A2" s="64" t="s">
        <v>117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>
      <c r="A3" s="20"/>
      <c r="B3" s="20"/>
      <c r="C3" s="20"/>
      <c r="D3" s="20"/>
      <c r="V3" s="20"/>
      <c r="X3" s="20"/>
      <c r="Y3" s="20"/>
      <c r="Z3" s="20"/>
      <c r="AE3" s="20"/>
    </row>
    <row r="4" spans="1:31" ht="68.25" customHeight="1">
      <c r="A4" s="25" t="s">
        <v>26</v>
      </c>
      <c r="B4" s="26" t="s">
        <v>27</v>
      </c>
      <c r="C4" s="26" t="s">
        <v>28</v>
      </c>
      <c r="D4" s="54" t="s">
        <v>9</v>
      </c>
      <c r="E4" s="56" t="s">
        <v>72</v>
      </c>
      <c r="F4" s="56" t="s">
        <v>73</v>
      </c>
      <c r="G4" s="56" t="s">
        <v>101</v>
      </c>
      <c r="H4" s="56" t="s">
        <v>102</v>
      </c>
      <c r="I4" s="56" t="s">
        <v>95</v>
      </c>
      <c r="J4" s="56" t="s">
        <v>93</v>
      </c>
      <c r="K4" s="56" t="s">
        <v>96</v>
      </c>
      <c r="L4" s="26" t="s">
        <v>57</v>
      </c>
      <c r="M4" s="26" t="s">
        <v>65</v>
      </c>
      <c r="N4" s="26" t="s">
        <v>70</v>
      </c>
      <c r="O4" s="26" t="s">
        <v>67</v>
      </c>
      <c r="P4" s="26" t="s">
        <v>10</v>
      </c>
      <c r="Q4" s="26" t="s">
        <v>52</v>
      </c>
      <c r="R4" s="26" t="s">
        <v>42</v>
      </c>
      <c r="S4" s="26" t="s">
        <v>54</v>
      </c>
      <c r="T4" s="26" t="s">
        <v>60</v>
      </c>
      <c r="U4" s="26" t="s">
        <v>13</v>
      </c>
      <c r="V4" s="27" t="s">
        <v>29</v>
      </c>
      <c r="W4" s="27" t="s">
        <v>43</v>
      </c>
      <c r="X4" s="27" t="s">
        <v>30</v>
      </c>
      <c r="Y4" s="27" t="s">
        <v>31</v>
      </c>
      <c r="Z4" s="27" t="s">
        <v>32</v>
      </c>
      <c r="AA4" s="27" t="s">
        <v>33</v>
      </c>
      <c r="AB4" s="27" t="s">
        <v>53</v>
      </c>
      <c r="AC4" s="27" t="s">
        <v>61</v>
      </c>
      <c r="AD4" s="27" t="s">
        <v>56</v>
      </c>
      <c r="AE4" s="27" t="s">
        <v>48</v>
      </c>
    </row>
    <row r="5" spans="1:31">
      <c r="A5" s="28" t="s">
        <v>34</v>
      </c>
      <c r="B5" s="28"/>
      <c r="C5" s="28"/>
      <c r="D5" s="34"/>
      <c r="E5" s="55">
        <v>1550</v>
      </c>
      <c r="F5" s="55">
        <v>1551</v>
      </c>
      <c r="G5" s="55">
        <v>1555</v>
      </c>
      <c r="H5" s="55">
        <v>156</v>
      </c>
      <c r="I5" s="55">
        <v>4133</v>
      </c>
      <c r="J5" s="55">
        <v>4137</v>
      </c>
      <c r="K5" s="55">
        <v>4138</v>
      </c>
      <c r="L5" s="29">
        <v>4139</v>
      </c>
      <c r="M5" s="29" t="s">
        <v>64</v>
      </c>
      <c r="N5" s="29" t="s">
        <v>69</v>
      </c>
      <c r="O5" s="29" t="s">
        <v>66</v>
      </c>
      <c r="P5" s="29">
        <v>5001</v>
      </c>
      <c r="Q5" s="29">
        <v>5005</v>
      </c>
      <c r="R5" s="29">
        <v>506</v>
      </c>
      <c r="S5" s="29">
        <v>5500</v>
      </c>
      <c r="T5" s="29">
        <v>5502</v>
      </c>
      <c r="U5" s="29">
        <v>5504</v>
      </c>
      <c r="V5" s="29">
        <v>5511</v>
      </c>
      <c r="W5" s="29">
        <v>5512</v>
      </c>
      <c r="X5" s="29">
        <v>5514</v>
      </c>
      <c r="Y5" s="29">
        <v>5515</v>
      </c>
      <c r="Z5" s="29">
        <v>5524</v>
      </c>
      <c r="AA5" s="29">
        <v>5525</v>
      </c>
      <c r="AB5" s="29">
        <v>5532</v>
      </c>
      <c r="AC5" s="29">
        <v>5540</v>
      </c>
      <c r="AD5" s="29">
        <v>601</v>
      </c>
      <c r="AE5" s="29">
        <v>608</v>
      </c>
    </row>
    <row r="6" spans="1:31" s="20" customFormat="1">
      <c r="A6" s="52" t="s">
        <v>51</v>
      </c>
      <c r="B6" s="28"/>
      <c r="C6" s="28"/>
      <c r="D6" s="31">
        <f>SUM(E6:AE6)</f>
        <v>0</v>
      </c>
      <c r="E6" s="38">
        <f>SUM(E7,E16,E21,E23)</f>
        <v>48340</v>
      </c>
      <c r="F6" s="38">
        <f t="shared" ref="F6:AE6" si="0">SUM(F7,F16,F21,F23)</f>
        <v>-60057</v>
      </c>
      <c r="G6" s="38">
        <f t="shared" si="0"/>
        <v>4969</v>
      </c>
      <c r="H6" s="38">
        <f t="shared" si="0"/>
        <v>13875</v>
      </c>
      <c r="I6" s="38">
        <f t="shared" si="0"/>
        <v>-10000</v>
      </c>
      <c r="J6" s="38">
        <f t="shared" si="0"/>
        <v>10000</v>
      </c>
      <c r="K6" s="38">
        <f t="shared" si="0"/>
        <v>3000</v>
      </c>
      <c r="L6" s="38">
        <f t="shared" si="0"/>
        <v>1760</v>
      </c>
      <c r="M6" s="38">
        <f t="shared" si="0"/>
        <v>7932</v>
      </c>
      <c r="N6" s="38">
        <f t="shared" si="0"/>
        <v>-7000</v>
      </c>
      <c r="O6" s="38">
        <f t="shared" si="0"/>
        <v>500</v>
      </c>
      <c r="P6" s="38">
        <f t="shared" si="0"/>
        <v>270</v>
      </c>
      <c r="Q6" s="38">
        <f t="shared" si="0"/>
        <v>400</v>
      </c>
      <c r="R6" s="38">
        <f t="shared" si="0"/>
        <v>224</v>
      </c>
      <c r="S6" s="38">
        <f t="shared" si="0"/>
        <v>9663</v>
      </c>
      <c r="T6" s="38">
        <f t="shared" si="0"/>
        <v>16800</v>
      </c>
      <c r="U6" s="38">
        <f t="shared" si="0"/>
        <v>620</v>
      </c>
      <c r="V6" s="38">
        <f t="shared" si="0"/>
        <v>-1500</v>
      </c>
      <c r="W6" s="38">
        <f t="shared" si="0"/>
        <v>-11556</v>
      </c>
      <c r="X6" s="38">
        <f t="shared" si="0"/>
        <v>-18844</v>
      </c>
      <c r="Y6" s="38">
        <f t="shared" si="0"/>
        <v>12963</v>
      </c>
      <c r="Z6" s="38">
        <f t="shared" si="0"/>
        <v>3000</v>
      </c>
      <c r="AA6" s="38">
        <f t="shared" si="0"/>
        <v>-3432</v>
      </c>
      <c r="AB6" s="38">
        <f t="shared" si="0"/>
        <v>320</v>
      </c>
      <c r="AC6" s="38">
        <f t="shared" si="0"/>
        <v>-24750</v>
      </c>
      <c r="AD6" s="38">
        <f t="shared" si="0"/>
        <v>1103</v>
      </c>
      <c r="AE6" s="38">
        <f t="shared" si="0"/>
        <v>1400</v>
      </c>
    </row>
    <row r="7" spans="1:31">
      <c r="A7" s="22" t="s">
        <v>38</v>
      </c>
      <c r="B7" s="30"/>
      <c r="C7" s="30"/>
      <c r="D7" s="31">
        <f>SUM(E7:AE7)</f>
        <v>0</v>
      </c>
      <c r="E7" s="31">
        <f t="shared" ref="E7:AE7" si="1">SUM(E8:E15)</f>
        <v>48340</v>
      </c>
      <c r="F7" s="31">
        <f t="shared" si="1"/>
        <v>-60057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1760</v>
      </c>
      <c r="M7" s="31">
        <f t="shared" si="1"/>
        <v>8665</v>
      </c>
      <c r="N7" s="31">
        <f t="shared" si="1"/>
        <v>-7000</v>
      </c>
      <c r="O7" s="31">
        <f t="shared" si="1"/>
        <v>500</v>
      </c>
      <c r="P7" s="31">
        <f t="shared" si="1"/>
        <v>270</v>
      </c>
      <c r="Q7" s="31">
        <f t="shared" si="1"/>
        <v>0</v>
      </c>
      <c r="R7" s="31">
        <f t="shared" si="1"/>
        <v>92</v>
      </c>
      <c r="S7" s="31">
        <f t="shared" si="1"/>
        <v>10663</v>
      </c>
      <c r="T7" s="31">
        <f t="shared" si="1"/>
        <v>16800</v>
      </c>
      <c r="U7" s="31">
        <f t="shared" si="1"/>
        <v>620</v>
      </c>
      <c r="V7" s="31">
        <f t="shared" si="1"/>
        <v>0</v>
      </c>
      <c r="W7" s="31">
        <f t="shared" si="1"/>
        <v>-11556</v>
      </c>
      <c r="X7" s="31">
        <f t="shared" si="1"/>
        <v>0</v>
      </c>
      <c r="Y7" s="31">
        <f t="shared" si="1"/>
        <v>9730</v>
      </c>
      <c r="Z7" s="31">
        <f t="shared" si="1"/>
        <v>3000</v>
      </c>
      <c r="AA7" s="31">
        <f t="shared" si="1"/>
        <v>100</v>
      </c>
      <c r="AB7" s="31">
        <f t="shared" si="1"/>
        <v>320</v>
      </c>
      <c r="AC7" s="31">
        <f t="shared" si="1"/>
        <v>-24750</v>
      </c>
      <c r="AD7" s="31">
        <f t="shared" si="1"/>
        <v>1103</v>
      </c>
      <c r="AE7" s="31">
        <f t="shared" si="1"/>
        <v>1400</v>
      </c>
    </row>
    <row r="8" spans="1:31">
      <c r="A8" s="21" t="s">
        <v>71</v>
      </c>
      <c r="B8" s="32" t="s">
        <v>18</v>
      </c>
      <c r="C8" s="32">
        <v>21</v>
      </c>
      <c r="D8" s="31">
        <f>SUM(E8:AE8)</f>
        <v>0</v>
      </c>
      <c r="E8" s="31"/>
      <c r="F8" s="31"/>
      <c r="G8" s="31"/>
      <c r="H8" s="31"/>
      <c r="I8" s="31"/>
      <c r="J8" s="31"/>
      <c r="K8" s="31"/>
      <c r="L8" s="33"/>
      <c r="M8" s="33"/>
      <c r="N8" s="33"/>
      <c r="O8" s="33"/>
      <c r="P8" s="33"/>
      <c r="Q8" s="33"/>
      <c r="R8" s="33"/>
      <c r="S8" s="33"/>
      <c r="T8" s="33"/>
      <c r="U8" s="33">
        <v>620</v>
      </c>
      <c r="V8" s="33"/>
      <c r="W8" s="33"/>
      <c r="X8" s="33"/>
      <c r="Y8" s="33"/>
      <c r="Z8" s="33"/>
      <c r="AA8" s="33"/>
      <c r="AB8" s="33"/>
      <c r="AC8" s="33">
        <v>-620</v>
      </c>
      <c r="AD8" s="33"/>
      <c r="AE8" s="33"/>
    </row>
    <row r="9" spans="1:31">
      <c r="A9" s="21" t="s">
        <v>55</v>
      </c>
      <c r="B9" s="32" t="s">
        <v>25</v>
      </c>
      <c r="C9" s="32">
        <v>11</v>
      </c>
      <c r="D9" s="31">
        <f>SUM(E9:AE9)</f>
        <v>0</v>
      </c>
      <c r="E9" s="57">
        <v>48340</v>
      </c>
      <c r="F9" s="57">
        <f>-48340-11717</f>
        <v>-60057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f>7462+505</f>
        <v>7967</v>
      </c>
      <c r="T9" s="57"/>
      <c r="U9" s="57"/>
      <c r="V9" s="57"/>
      <c r="W9" s="57">
        <v>3750</v>
      </c>
      <c r="X9" s="57"/>
      <c r="Y9" s="57"/>
      <c r="Z9" s="57"/>
      <c r="AA9" s="57"/>
      <c r="AB9" s="57"/>
      <c r="AC9" s="57"/>
      <c r="AD9" s="57"/>
      <c r="AE9" s="57"/>
    </row>
    <row r="10" spans="1:31">
      <c r="A10" s="21" t="s">
        <v>55</v>
      </c>
      <c r="B10" s="32" t="s">
        <v>25</v>
      </c>
      <c r="C10" s="32">
        <v>21</v>
      </c>
      <c r="D10" s="31">
        <f t="shared" ref="D10:D24" si="2">SUM(E10:AE10)</f>
        <v>0</v>
      </c>
      <c r="E10" s="31"/>
      <c r="F10" s="31"/>
      <c r="G10" s="31"/>
      <c r="H10" s="31"/>
      <c r="I10" s="31"/>
      <c r="J10" s="31"/>
      <c r="K10" s="31"/>
      <c r="L10" s="33"/>
      <c r="M10" s="33"/>
      <c r="N10" s="33"/>
      <c r="O10" s="33"/>
      <c r="P10" s="33"/>
      <c r="Q10" s="33"/>
      <c r="R10" s="33"/>
      <c r="S10" s="33">
        <v>600</v>
      </c>
      <c r="T10" s="33"/>
      <c r="U10" s="33"/>
      <c r="V10" s="33"/>
      <c r="W10" s="33">
        <v>-3020</v>
      </c>
      <c r="X10" s="33"/>
      <c r="Y10" s="33">
        <v>300</v>
      </c>
      <c r="Z10" s="33"/>
      <c r="AA10" s="33"/>
      <c r="AB10" s="33">
        <v>320</v>
      </c>
      <c r="AC10" s="33"/>
      <c r="AD10" s="33">
        <v>400</v>
      </c>
      <c r="AE10" s="33">
        <v>1400</v>
      </c>
    </row>
    <row r="11" spans="1:31">
      <c r="A11" s="21" t="s">
        <v>40</v>
      </c>
      <c r="B11" s="32" t="s">
        <v>25</v>
      </c>
      <c r="C11" s="32">
        <v>21</v>
      </c>
      <c r="D11" s="31">
        <f t="shared" si="2"/>
        <v>0</v>
      </c>
      <c r="E11" s="31"/>
      <c r="F11" s="31"/>
      <c r="G11" s="31"/>
      <c r="H11" s="31"/>
      <c r="I11" s="31"/>
      <c r="J11" s="31"/>
      <c r="K11" s="31"/>
      <c r="L11" s="33">
        <v>300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>
        <v>-3400</v>
      </c>
      <c r="X11" s="33"/>
      <c r="Y11" s="33"/>
      <c r="Z11" s="33">
        <v>3000</v>
      </c>
      <c r="AA11" s="33">
        <v>100</v>
      </c>
      <c r="AB11" s="33"/>
      <c r="AC11" s="33"/>
      <c r="AD11" s="33"/>
      <c r="AE11" s="33"/>
    </row>
    <row r="12" spans="1:31" s="20" customFormat="1">
      <c r="A12" s="21" t="s">
        <v>58</v>
      </c>
      <c r="B12" s="32" t="s">
        <v>59</v>
      </c>
      <c r="C12" s="32">
        <v>21</v>
      </c>
      <c r="D12" s="31">
        <f t="shared" si="2"/>
        <v>0</v>
      </c>
      <c r="E12" s="31"/>
      <c r="F12" s="31"/>
      <c r="G12" s="31"/>
      <c r="H12" s="31"/>
      <c r="I12" s="31"/>
      <c r="J12" s="31"/>
      <c r="K12" s="31"/>
      <c r="L12" s="33"/>
      <c r="M12" s="33"/>
      <c r="N12" s="33"/>
      <c r="O12" s="33"/>
      <c r="P12" s="33"/>
      <c r="Q12" s="33"/>
      <c r="R12" s="33"/>
      <c r="S12" s="33"/>
      <c r="T12" s="33">
        <v>16800</v>
      </c>
      <c r="U12" s="33"/>
      <c r="V12" s="33"/>
      <c r="W12" s="33"/>
      <c r="X12" s="33"/>
      <c r="Y12" s="33">
        <v>5630</v>
      </c>
      <c r="Z12" s="33"/>
      <c r="AA12" s="33"/>
      <c r="AB12" s="33"/>
      <c r="AC12" s="33">
        <v>-22430</v>
      </c>
      <c r="AD12" s="33"/>
      <c r="AE12" s="33"/>
    </row>
    <row r="13" spans="1:31" s="20" customFormat="1">
      <c r="A13" s="21" t="s">
        <v>62</v>
      </c>
      <c r="B13" s="32" t="s">
        <v>63</v>
      </c>
      <c r="C13" s="32">
        <v>21</v>
      </c>
      <c r="D13" s="31">
        <f t="shared" si="2"/>
        <v>0</v>
      </c>
      <c r="E13" s="31"/>
      <c r="F13" s="31"/>
      <c r="G13" s="31"/>
      <c r="H13" s="31"/>
      <c r="I13" s="31"/>
      <c r="J13" s="31"/>
      <c r="K13" s="31"/>
      <c r="L13" s="33"/>
      <c r="M13" s="33">
        <v>4465</v>
      </c>
      <c r="N13" s="33"/>
      <c r="O13" s="33">
        <v>500</v>
      </c>
      <c r="P13" s="33">
        <v>270</v>
      </c>
      <c r="Q13" s="33"/>
      <c r="R13" s="33">
        <v>92</v>
      </c>
      <c r="S13" s="33">
        <v>1856</v>
      </c>
      <c r="T13" s="33"/>
      <c r="U13" s="33"/>
      <c r="V13" s="33"/>
      <c r="W13" s="33">
        <v>-7886</v>
      </c>
      <c r="X13" s="33"/>
      <c r="Y13" s="33"/>
      <c r="Z13" s="33"/>
      <c r="AA13" s="33"/>
      <c r="AB13" s="33"/>
      <c r="AC13" s="33"/>
      <c r="AD13" s="33">
        <v>703</v>
      </c>
      <c r="AE13" s="33"/>
    </row>
    <row r="14" spans="1:31" s="20" customFormat="1">
      <c r="A14" s="21" t="s">
        <v>68</v>
      </c>
      <c r="B14" s="32" t="s">
        <v>63</v>
      </c>
      <c r="C14" s="32">
        <v>21</v>
      </c>
      <c r="D14" s="31">
        <f t="shared" si="2"/>
        <v>0</v>
      </c>
      <c r="E14" s="31"/>
      <c r="F14" s="31"/>
      <c r="G14" s="31"/>
      <c r="H14" s="31"/>
      <c r="I14" s="31"/>
      <c r="J14" s="31"/>
      <c r="K14" s="31"/>
      <c r="L14" s="33"/>
      <c r="M14" s="33">
        <v>4200</v>
      </c>
      <c r="N14" s="33">
        <v>-7000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>
        <v>2800</v>
      </c>
      <c r="Z14" s="33"/>
      <c r="AA14" s="33"/>
      <c r="AB14" s="33"/>
      <c r="AC14" s="33"/>
      <c r="AD14" s="33"/>
      <c r="AE14" s="33"/>
    </row>
    <row r="15" spans="1:31">
      <c r="A15" s="21" t="s">
        <v>41</v>
      </c>
      <c r="B15" s="32" t="s">
        <v>39</v>
      </c>
      <c r="C15" s="32">
        <v>21</v>
      </c>
      <c r="D15" s="31">
        <f t="shared" si="2"/>
        <v>0</v>
      </c>
      <c r="E15" s="31"/>
      <c r="F15" s="31"/>
      <c r="G15" s="31"/>
      <c r="H15" s="31"/>
      <c r="I15" s="31"/>
      <c r="J15" s="31"/>
      <c r="K15" s="31"/>
      <c r="L15" s="33">
        <v>1460</v>
      </c>
      <c r="M15" s="33"/>
      <c r="N15" s="33"/>
      <c r="O15" s="33"/>
      <c r="P15" s="33"/>
      <c r="Q15" s="33"/>
      <c r="R15" s="33"/>
      <c r="S15" s="33">
        <v>240</v>
      </c>
      <c r="T15" s="33"/>
      <c r="U15" s="33"/>
      <c r="V15" s="33"/>
      <c r="W15" s="33">
        <v>-1000</v>
      </c>
      <c r="X15" s="33"/>
      <c r="Y15" s="33">
        <v>1000</v>
      </c>
      <c r="Z15" s="33"/>
      <c r="AA15" s="33"/>
      <c r="AB15" s="33"/>
      <c r="AC15" s="33">
        <v>-1700</v>
      </c>
      <c r="AD15" s="33"/>
      <c r="AE15" s="33"/>
    </row>
    <row r="16" spans="1:31">
      <c r="A16" s="36" t="s">
        <v>91</v>
      </c>
      <c r="B16" s="32"/>
      <c r="C16" s="32"/>
      <c r="D16" s="31">
        <f t="shared" si="2"/>
        <v>0</v>
      </c>
      <c r="E16" s="53">
        <f t="shared" ref="E16:M16" si="3">SUM(E17:E20)</f>
        <v>0</v>
      </c>
      <c r="F16" s="53">
        <f t="shared" si="3"/>
        <v>0</v>
      </c>
      <c r="G16" s="53">
        <f t="shared" si="3"/>
        <v>0</v>
      </c>
      <c r="H16" s="53">
        <f t="shared" si="3"/>
        <v>0</v>
      </c>
      <c r="I16" s="53">
        <f t="shared" si="3"/>
        <v>-10000</v>
      </c>
      <c r="J16" s="53">
        <f t="shared" si="3"/>
        <v>10000</v>
      </c>
      <c r="K16" s="53">
        <f t="shared" si="3"/>
        <v>3000</v>
      </c>
      <c r="L16" s="53">
        <f t="shared" si="3"/>
        <v>0</v>
      </c>
      <c r="M16" s="53">
        <f t="shared" si="3"/>
        <v>0</v>
      </c>
      <c r="N16" s="53"/>
      <c r="O16" s="53"/>
      <c r="P16" s="53">
        <f t="shared" ref="P16:AE16" si="4">SUM(P17:P20)</f>
        <v>0</v>
      </c>
      <c r="Q16" s="53">
        <f t="shared" si="4"/>
        <v>400</v>
      </c>
      <c r="R16" s="53">
        <f t="shared" si="4"/>
        <v>132</v>
      </c>
      <c r="S16" s="53">
        <f t="shared" si="4"/>
        <v>1500</v>
      </c>
      <c r="T16" s="53">
        <f t="shared" si="4"/>
        <v>0</v>
      </c>
      <c r="U16" s="53">
        <f t="shared" si="4"/>
        <v>0</v>
      </c>
      <c r="V16" s="53">
        <f t="shared" si="4"/>
        <v>-1500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-3532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</row>
    <row r="17" spans="1:31" ht="26.25">
      <c r="A17" s="21" t="s">
        <v>92</v>
      </c>
      <c r="B17" s="32">
        <v>10121</v>
      </c>
      <c r="C17" s="32">
        <v>21</v>
      </c>
      <c r="D17" s="31">
        <f t="shared" si="2"/>
        <v>0</v>
      </c>
      <c r="E17" s="57"/>
      <c r="F17" s="57"/>
      <c r="G17" s="57"/>
      <c r="H17" s="57"/>
      <c r="I17" s="57">
        <v>-10000</v>
      </c>
      <c r="J17" s="57">
        <v>10000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20" customFormat="1">
      <c r="A18" s="21" t="s">
        <v>94</v>
      </c>
      <c r="B18" s="32">
        <v>10201</v>
      </c>
      <c r="C18" s="32">
        <v>21</v>
      </c>
      <c r="D18" s="31">
        <f t="shared" si="2"/>
        <v>0</v>
      </c>
      <c r="E18" s="57"/>
      <c r="F18" s="57"/>
      <c r="G18" s="57"/>
      <c r="H18" s="57"/>
      <c r="I18" s="57"/>
      <c r="J18" s="57"/>
      <c r="K18" s="57">
        <v>3000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>
        <v>-3000</v>
      </c>
      <c r="AB18" s="57"/>
      <c r="AC18" s="57"/>
      <c r="AD18" s="57"/>
      <c r="AE18" s="57"/>
    </row>
    <row r="19" spans="1:31" s="20" customFormat="1">
      <c r="A19" s="21" t="s">
        <v>97</v>
      </c>
      <c r="B19" s="32">
        <v>10701</v>
      </c>
      <c r="C19" s="32">
        <v>21</v>
      </c>
      <c r="D19" s="31">
        <f t="shared" si="2"/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>
        <v>1500</v>
      </c>
      <c r="T19" s="57"/>
      <c r="U19" s="57"/>
      <c r="V19" s="57">
        <v>-1500</v>
      </c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20" customFormat="1">
      <c r="A20" s="21" t="s">
        <v>98</v>
      </c>
      <c r="B20" s="32">
        <v>10900</v>
      </c>
      <c r="C20" s="32">
        <v>21</v>
      </c>
      <c r="D20" s="31">
        <f t="shared" si="2"/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>
        <v>400</v>
      </c>
      <c r="R20" s="57">
        <v>132</v>
      </c>
      <c r="S20" s="57"/>
      <c r="T20" s="57"/>
      <c r="U20" s="57"/>
      <c r="V20" s="57"/>
      <c r="W20" s="57"/>
      <c r="X20" s="57"/>
      <c r="Y20" s="57"/>
      <c r="Z20" s="57"/>
      <c r="AA20" s="57">
        <v>-532</v>
      </c>
      <c r="AB20" s="57"/>
      <c r="AC20" s="57"/>
      <c r="AD20" s="57"/>
      <c r="AE20" s="57"/>
    </row>
    <row r="21" spans="1:31" s="17" customFormat="1">
      <c r="A21" s="62" t="s">
        <v>100</v>
      </c>
      <c r="B21" s="30"/>
      <c r="C21" s="30"/>
      <c r="D21" s="31">
        <f t="shared" si="2"/>
        <v>0</v>
      </c>
      <c r="E21" s="53">
        <f>SUM(E22)</f>
        <v>0</v>
      </c>
      <c r="F21" s="53">
        <f t="shared" ref="F21:AE21" si="5">SUM(F22)</f>
        <v>0</v>
      </c>
      <c r="G21" s="53">
        <f t="shared" si="5"/>
        <v>4969</v>
      </c>
      <c r="H21" s="53">
        <f t="shared" si="5"/>
        <v>13875</v>
      </c>
      <c r="I21" s="53">
        <f t="shared" si="5"/>
        <v>0</v>
      </c>
      <c r="J21" s="53">
        <f t="shared" si="5"/>
        <v>0</v>
      </c>
      <c r="K21" s="53">
        <f t="shared" si="5"/>
        <v>0</v>
      </c>
      <c r="L21" s="53">
        <f t="shared" si="5"/>
        <v>0</v>
      </c>
      <c r="M21" s="53">
        <f t="shared" si="5"/>
        <v>0</v>
      </c>
      <c r="N21" s="53">
        <f t="shared" si="5"/>
        <v>0</v>
      </c>
      <c r="O21" s="53">
        <f t="shared" si="5"/>
        <v>0</v>
      </c>
      <c r="P21" s="53">
        <f t="shared" si="5"/>
        <v>0</v>
      </c>
      <c r="Q21" s="53">
        <f t="shared" si="5"/>
        <v>0</v>
      </c>
      <c r="R21" s="53">
        <f t="shared" si="5"/>
        <v>0</v>
      </c>
      <c r="S21" s="53">
        <f t="shared" si="5"/>
        <v>-2500</v>
      </c>
      <c r="T21" s="53">
        <f t="shared" si="5"/>
        <v>0</v>
      </c>
      <c r="U21" s="53">
        <f t="shared" si="5"/>
        <v>0</v>
      </c>
      <c r="V21" s="53">
        <f t="shared" si="5"/>
        <v>0</v>
      </c>
      <c r="W21" s="53">
        <f t="shared" si="5"/>
        <v>0</v>
      </c>
      <c r="X21" s="53">
        <f t="shared" si="5"/>
        <v>-18844</v>
      </c>
      <c r="Y21" s="53">
        <f t="shared" si="5"/>
        <v>2500</v>
      </c>
      <c r="Z21" s="53">
        <f t="shared" si="5"/>
        <v>0</v>
      </c>
      <c r="AA21" s="53">
        <f t="shared" si="5"/>
        <v>0</v>
      </c>
      <c r="AB21" s="53">
        <f t="shared" si="5"/>
        <v>0</v>
      </c>
      <c r="AC21" s="53">
        <f t="shared" si="5"/>
        <v>0</v>
      </c>
      <c r="AD21" s="53">
        <f t="shared" si="5"/>
        <v>0</v>
      </c>
      <c r="AE21" s="53">
        <f t="shared" si="5"/>
        <v>0</v>
      </c>
    </row>
    <row r="22" spans="1:31" s="20" customFormat="1">
      <c r="A22" s="21" t="s">
        <v>35</v>
      </c>
      <c r="B22" s="32" t="s">
        <v>18</v>
      </c>
      <c r="C22" s="32">
        <v>21</v>
      </c>
      <c r="D22" s="31">
        <f t="shared" si="2"/>
        <v>0</v>
      </c>
      <c r="E22" s="57"/>
      <c r="F22" s="57"/>
      <c r="G22" s="57">
        <v>4969</v>
      </c>
      <c r="H22" s="57">
        <v>13875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>
        <v>-2500</v>
      </c>
      <c r="T22" s="57"/>
      <c r="U22" s="57"/>
      <c r="V22" s="57"/>
      <c r="W22" s="57"/>
      <c r="X22" s="57">
        <v>-18844</v>
      </c>
      <c r="Y22" s="57">
        <v>2500</v>
      </c>
      <c r="Z22" s="57"/>
      <c r="AA22" s="57"/>
      <c r="AB22" s="57"/>
      <c r="AC22" s="57"/>
      <c r="AD22" s="57"/>
      <c r="AE22" s="57"/>
    </row>
    <row r="23" spans="1:31">
      <c r="A23" s="36" t="s">
        <v>74</v>
      </c>
      <c r="B23" s="30"/>
      <c r="C23" s="30"/>
      <c r="D23" s="31">
        <f t="shared" si="2"/>
        <v>0</v>
      </c>
      <c r="E23" s="31">
        <f t="shared" ref="E23:O23" si="6">SUM(E24)</f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/>
      <c r="J23" s="31"/>
      <c r="K23" s="31"/>
      <c r="L23" s="31">
        <f t="shared" si="6"/>
        <v>0</v>
      </c>
      <c r="M23" s="31">
        <f t="shared" si="6"/>
        <v>-733</v>
      </c>
      <c r="N23" s="31">
        <f t="shared" si="6"/>
        <v>0</v>
      </c>
      <c r="O23" s="31">
        <f t="shared" si="6"/>
        <v>0</v>
      </c>
      <c r="P23" s="31">
        <f t="shared" ref="P23:AE23" si="7">SUM(P24)</f>
        <v>0</v>
      </c>
      <c r="Q23" s="31">
        <f t="shared" si="7"/>
        <v>0</v>
      </c>
      <c r="R23" s="31">
        <f t="shared" si="7"/>
        <v>0</v>
      </c>
      <c r="S23" s="31">
        <f t="shared" si="7"/>
        <v>0</v>
      </c>
      <c r="T23" s="31">
        <f t="shared" si="7"/>
        <v>0</v>
      </c>
      <c r="U23" s="31">
        <f t="shared" si="7"/>
        <v>0</v>
      </c>
      <c r="V23" s="31">
        <f t="shared" si="7"/>
        <v>0</v>
      </c>
      <c r="W23" s="31">
        <f t="shared" si="7"/>
        <v>0</v>
      </c>
      <c r="X23" s="31">
        <f t="shared" si="7"/>
        <v>0</v>
      </c>
      <c r="Y23" s="31">
        <f t="shared" si="7"/>
        <v>733</v>
      </c>
      <c r="Z23" s="31">
        <f t="shared" si="7"/>
        <v>0</v>
      </c>
      <c r="AA23" s="31">
        <f t="shared" si="7"/>
        <v>0</v>
      </c>
      <c r="AB23" s="31">
        <f t="shared" si="7"/>
        <v>0</v>
      </c>
      <c r="AC23" s="31">
        <f t="shared" si="7"/>
        <v>0</v>
      </c>
      <c r="AD23" s="31">
        <f t="shared" si="7"/>
        <v>0</v>
      </c>
      <c r="AE23" s="31">
        <f t="shared" si="7"/>
        <v>0</v>
      </c>
    </row>
    <row r="24" spans="1:31">
      <c r="A24" s="37" t="s">
        <v>75</v>
      </c>
      <c r="B24" s="32" t="s">
        <v>83</v>
      </c>
      <c r="C24" s="32">
        <v>21</v>
      </c>
      <c r="D24" s="31">
        <f t="shared" si="2"/>
        <v>0</v>
      </c>
      <c r="E24" s="31"/>
      <c r="F24" s="31"/>
      <c r="G24" s="31"/>
      <c r="H24" s="31"/>
      <c r="I24" s="31"/>
      <c r="J24" s="31"/>
      <c r="K24" s="31"/>
      <c r="L24" s="33"/>
      <c r="M24" s="33">
        <v>-733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>
        <v>733</v>
      </c>
      <c r="Z24" s="33"/>
      <c r="AA24" s="33"/>
      <c r="AB24" s="33"/>
      <c r="AC24" s="33"/>
      <c r="AD24" s="33"/>
      <c r="AE24" s="33"/>
    </row>
    <row r="25" spans="1:31" s="20" customFormat="1">
      <c r="A25" s="61" t="s">
        <v>99</v>
      </c>
      <c r="B25" s="58"/>
      <c r="C25" s="58"/>
      <c r="D25" s="59"/>
      <c r="E25" s="59"/>
      <c r="F25" s="59"/>
      <c r="G25" s="59"/>
      <c r="H25" s="59"/>
      <c r="I25" s="59"/>
      <c r="J25" s="59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>
      <c r="A26" s="35" t="s">
        <v>37</v>
      </c>
      <c r="B26" s="20"/>
      <c r="C26" s="20"/>
      <c r="D26" s="20"/>
      <c r="V26" s="20"/>
      <c r="X26" s="20"/>
      <c r="Y26" s="20"/>
      <c r="Z26" s="20"/>
      <c r="AE26" s="20"/>
    </row>
    <row r="27" spans="1:31">
      <c r="A27" s="35"/>
      <c r="B27" s="20"/>
      <c r="C27" s="20"/>
      <c r="D27" s="20"/>
      <c r="V27" s="20"/>
      <c r="X27" s="20"/>
      <c r="Y27" s="20"/>
      <c r="Z27" s="20"/>
      <c r="AE27" s="20"/>
    </row>
    <row r="28" spans="1:31">
      <c r="A28" s="24" t="s">
        <v>22</v>
      </c>
      <c r="B28" s="20"/>
      <c r="C28" s="20"/>
      <c r="D28" s="20"/>
      <c r="V28" s="20"/>
      <c r="X28" s="20"/>
      <c r="Y28" s="20"/>
      <c r="Z28" s="20"/>
      <c r="AE28" s="20"/>
    </row>
    <row r="29" spans="1:31">
      <c r="A29" s="23"/>
      <c r="B29" s="20"/>
      <c r="C29" s="20"/>
      <c r="D29" s="20"/>
      <c r="V29" s="20"/>
      <c r="X29" s="20"/>
      <c r="Y29" s="20"/>
      <c r="Z29" s="20"/>
      <c r="AE29" s="20"/>
    </row>
    <row r="30" spans="1:31">
      <c r="A30" s="23" t="s">
        <v>23</v>
      </c>
      <c r="B30" s="20"/>
      <c r="C30" s="20"/>
      <c r="D30" s="20"/>
      <c r="V30" s="20"/>
      <c r="X30" s="20"/>
      <c r="Y30" s="20"/>
      <c r="Z30" s="20"/>
      <c r="AE30" s="20"/>
    </row>
    <row r="31" spans="1:31">
      <c r="A31" s="23" t="s">
        <v>24</v>
      </c>
      <c r="B31" s="20"/>
      <c r="C31" s="20"/>
      <c r="D31" s="20"/>
      <c r="V31" s="20"/>
      <c r="X31" s="20"/>
      <c r="Y31" s="20"/>
      <c r="Z31" s="20"/>
      <c r="AE31" s="20"/>
    </row>
  </sheetData>
  <mergeCells count="2">
    <mergeCell ref="A1:AE1"/>
    <mergeCell ref="A2:AE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2
Tartu Linnavalitsuse 13.08.2013.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Lisa 1</vt:lpstr>
      <vt:lpstr>Lisa 2</vt:lpstr>
      <vt:lpstr>'Lisa 1'!Print_Titles</vt:lpstr>
      <vt:lpstr>'Lisa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2013-08-09T04:44:01Z</dcterms:modified>
</cp:coreProperties>
</file>