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28125" windowHeight="6315" firstSheet="1" activeTab="3"/>
  </bookViews>
  <sheets>
    <sheet name="II OSA koond" sheetId="7" r:id="rId1"/>
    <sheet name="II OSA-A - Elamud" sheetId="5" r:id="rId2"/>
    <sheet name="II OSA-B - Lasteaiad" sheetId="4" r:id="rId3"/>
    <sheet name="II OSA-C - Koolid" sheetId="6" r:id="rId4"/>
    <sheet name="II OSA-D - Muud hooned" sheetId="2" r:id="rId5"/>
  </sheets>
  <calcPr calcId="145621"/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L6" i="2"/>
  <c r="M6" i="2"/>
  <c r="N6" i="2"/>
  <c r="O6" i="2"/>
  <c r="E5" i="2"/>
  <c r="F5" i="2"/>
  <c r="G5" i="2"/>
  <c r="H5" i="2"/>
  <c r="I5" i="2"/>
  <c r="J5" i="2"/>
  <c r="K5" i="2"/>
  <c r="L5" i="2"/>
  <c r="M5" i="2"/>
  <c r="N5" i="2"/>
  <c r="O5" i="2"/>
  <c r="D6" i="2"/>
  <c r="D5" i="2"/>
  <c r="N21" i="7" l="1"/>
  <c r="P43" i="4" l="1"/>
  <c r="P175" i="2" l="1"/>
  <c r="O176" i="2"/>
  <c r="N176" i="2"/>
  <c r="M176" i="2"/>
  <c r="E176" i="2"/>
  <c r="F176" i="2"/>
  <c r="G176" i="2"/>
  <c r="H176" i="2"/>
  <c r="I176" i="2"/>
  <c r="J176" i="2"/>
  <c r="K176" i="2"/>
  <c r="L176" i="2"/>
  <c r="D176" i="2"/>
  <c r="E6" i="4" l="1"/>
  <c r="F6" i="4"/>
  <c r="G6" i="4"/>
  <c r="H6" i="4"/>
  <c r="I6" i="4"/>
  <c r="J6" i="4"/>
  <c r="K6" i="4"/>
  <c r="L6" i="4"/>
  <c r="M6" i="4"/>
  <c r="N6" i="4"/>
  <c r="O6" i="4"/>
  <c r="E5" i="4"/>
  <c r="F5" i="4"/>
  <c r="G5" i="4"/>
  <c r="H5" i="4"/>
  <c r="I5" i="4"/>
  <c r="J5" i="4"/>
  <c r="K5" i="4"/>
  <c r="L5" i="4"/>
  <c r="M5" i="4"/>
  <c r="N5" i="4"/>
  <c r="O5" i="4"/>
  <c r="D6" i="4"/>
  <c r="D5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P62" i="4"/>
  <c r="P64" i="4" l="1"/>
  <c r="E6" i="6" l="1"/>
  <c r="F6" i="6"/>
  <c r="G6" i="6"/>
  <c r="H6" i="6"/>
  <c r="I6" i="6"/>
  <c r="J6" i="6"/>
  <c r="K6" i="6"/>
  <c r="L6" i="6"/>
  <c r="M6" i="6"/>
  <c r="N6" i="6"/>
  <c r="O6" i="6"/>
  <c r="E5" i="6"/>
  <c r="F5" i="6"/>
  <c r="G5" i="6"/>
  <c r="H5" i="6"/>
  <c r="I5" i="6"/>
  <c r="J5" i="6"/>
  <c r="K5" i="6"/>
  <c r="L5" i="6"/>
  <c r="M5" i="6"/>
  <c r="N5" i="6"/>
  <c r="O5" i="6"/>
  <c r="D5" i="6"/>
  <c r="D6" i="6"/>
  <c r="O81" i="6" l="1"/>
  <c r="N81" i="6"/>
  <c r="M81" i="6"/>
  <c r="L81" i="6"/>
  <c r="K81" i="6"/>
  <c r="J81" i="6"/>
  <c r="I81" i="6"/>
  <c r="H81" i="6"/>
  <c r="G81" i="6"/>
  <c r="F81" i="6"/>
  <c r="E81" i="6"/>
  <c r="D81" i="6"/>
  <c r="P80" i="6"/>
  <c r="P79" i="6"/>
  <c r="P81" i="6" l="1"/>
  <c r="O100" i="6" l="1"/>
  <c r="N100" i="6"/>
  <c r="M100" i="6"/>
  <c r="L100" i="6"/>
  <c r="K100" i="6"/>
  <c r="J100" i="6"/>
  <c r="I100" i="6"/>
  <c r="H100" i="6"/>
  <c r="G100" i="6"/>
  <c r="F100" i="6"/>
  <c r="E100" i="6"/>
  <c r="D100" i="6"/>
  <c r="P99" i="6"/>
  <c r="P98" i="6"/>
  <c r="P100" i="6" l="1"/>
  <c r="P114" i="4" l="1"/>
  <c r="P113" i="4"/>
  <c r="P118" i="4"/>
  <c r="P117" i="4"/>
  <c r="P138" i="4"/>
  <c r="P137" i="4"/>
  <c r="P134" i="4"/>
  <c r="P133" i="4"/>
  <c r="P130" i="4"/>
  <c r="P129" i="4"/>
  <c r="P126" i="4"/>
  <c r="P125" i="4"/>
  <c r="P122" i="4"/>
  <c r="P121" i="4"/>
  <c r="P127" i="4" l="1"/>
  <c r="P115" i="4"/>
  <c r="P119" i="4"/>
  <c r="P139" i="4"/>
  <c r="P135" i="4"/>
  <c r="P131" i="4"/>
  <c r="P123" i="4"/>
  <c r="N39" i="7"/>
  <c r="N93" i="7"/>
  <c r="N75" i="7"/>
  <c r="N57" i="7"/>
  <c r="O201" i="2" l="1"/>
  <c r="N201" i="2"/>
  <c r="M201" i="2"/>
  <c r="L201" i="2"/>
  <c r="K201" i="2"/>
  <c r="J201" i="2"/>
  <c r="I201" i="2"/>
  <c r="H201" i="2"/>
  <c r="G201" i="2"/>
  <c r="F201" i="2"/>
  <c r="E201" i="2"/>
  <c r="D201" i="2"/>
  <c r="P200" i="2"/>
  <c r="P199" i="2"/>
  <c r="P201" i="2" l="1"/>
  <c r="H32" i="2"/>
  <c r="I32" i="2"/>
  <c r="J32" i="2"/>
  <c r="K32" i="2"/>
  <c r="L32" i="2"/>
  <c r="M32" i="2"/>
  <c r="N32" i="2"/>
  <c r="O32" i="2"/>
  <c r="G32" i="2"/>
  <c r="E32" i="2"/>
  <c r="F32" i="2"/>
  <c r="D32" i="2"/>
  <c r="D8" i="2" l="1"/>
  <c r="G9" i="6" l="1"/>
  <c r="D9" i="6"/>
  <c r="D8" i="6"/>
  <c r="G8" i="6"/>
  <c r="D9" i="2"/>
  <c r="D10" i="2" s="1"/>
  <c r="J9" i="6"/>
  <c r="J8" i="6"/>
  <c r="M9" i="6"/>
  <c r="M8" i="6"/>
  <c r="J9" i="2"/>
  <c r="M9" i="2"/>
  <c r="G9" i="2"/>
  <c r="G8" i="2"/>
  <c r="J8" i="2"/>
  <c r="M8" i="2"/>
  <c r="P6" i="2"/>
  <c r="P5" i="2"/>
  <c r="G10" i="6" l="1"/>
  <c r="H9" i="6" s="1"/>
  <c r="F9" i="2"/>
  <c r="D10" i="6"/>
  <c r="E9" i="6" s="1"/>
  <c r="G10" i="2"/>
  <c r="H9" i="2" s="1"/>
  <c r="E9" i="2"/>
  <c r="E8" i="2"/>
  <c r="J10" i="2"/>
  <c r="K9" i="2" s="1"/>
  <c r="M10" i="2"/>
  <c r="N9" i="2" s="1"/>
  <c r="J10" i="6"/>
  <c r="K8" i="6" s="1"/>
  <c r="M10" i="6"/>
  <c r="N9" i="6" s="1"/>
  <c r="O9" i="2"/>
  <c r="I9" i="2"/>
  <c r="L9" i="2"/>
  <c r="I8" i="2"/>
  <c r="L8" i="2"/>
  <c r="F8" i="2"/>
  <c r="O8" i="2"/>
  <c r="E53" i="6"/>
  <c r="F53" i="6"/>
  <c r="G53" i="6"/>
  <c r="H53" i="6"/>
  <c r="I53" i="6"/>
  <c r="J53" i="6"/>
  <c r="K53" i="6"/>
  <c r="L53" i="6"/>
  <c r="M53" i="6"/>
  <c r="N53" i="6"/>
  <c r="O53" i="6"/>
  <c r="D53" i="6"/>
  <c r="P40" i="6"/>
  <c r="E41" i="6"/>
  <c r="F41" i="6"/>
  <c r="G41" i="6"/>
  <c r="H41" i="6"/>
  <c r="I41" i="6"/>
  <c r="J41" i="6"/>
  <c r="K41" i="6"/>
  <c r="L41" i="6"/>
  <c r="M41" i="6"/>
  <c r="N41" i="6"/>
  <c r="O41" i="6"/>
  <c r="D41" i="6"/>
  <c r="P67" i="6"/>
  <c r="P68" i="6"/>
  <c r="P19" i="2"/>
  <c r="P20" i="2"/>
  <c r="D21" i="2"/>
  <c r="E21" i="2"/>
  <c r="F21" i="2"/>
  <c r="G21" i="2"/>
  <c r="H21" i="2"/>
  <c r="I21" i="2"/>
  <c r="J21" i="2"/>
  <c r="K21" i="2"/>
  <c r="L21" i="2"/>
  <c r="M21" i="2"/>
  <c r="N21" i="2"/>
  <c r="O21" i="2"/>
  <c r="H197" i="2"/>
  <c r="I197" i="2"/>
  <c r="J197" i="2"/>
  <c r="K197" i="2"/>
  <c r="L197" i="2"/>
  <c r="M197" i="2"/>
  <c r="N197" i="2"/>
  <c r="O197" i="2"/>
  <c r="G197" i="2"/>
  <c r="F197" i="2"/>
  <c r="E197" i="2"/>
  <c r="D197" i="2"/>
  <c r="P196" i="2"/>
  <c r="P195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P193" i="2"/>
  <c r="P192" i="2"/>
  <c r="E45" i="4"/>
  <c r="F45" i="4"/>
  <c r="G45" i="4"/>
  <c r="H45" i="4"/>
  <c r="I45" i="4"/>
  <c r="J45" i="4"/>
  <c r="K45" i="4"/>
  <c r="L45" i="4"/>
  <c r="M45" i="4"/>
  <c r="N45" i="4"/>
  <c r="O45" i="4"/>
  <c r="E37" i="4"/>
  <c r="F37" i="4"/>
  <c r="G37" i="4"/>
  <c r="H37" i="4"/>
  <c r="I37" i="4"/>
  <c r="J37" i="4"/>
  <c r="K37" i="4"/>
  <c r="L37" i="4"/>
  <c r="M37" i="4"/>
  <c r="N37" i="4"/>
  <c r="O37" i="4"/>
  <c r="E33" i="4"/>
  <c r="F33" i="4"/>
  <c r="G33" i="4"/>
  <c r="H33" i="4"/>
  <c r="I33" i="4"/>
  <c r="J33" i="4"/>
  <c r="K33" i="4"/>
  <c r="L33" i="4"/>
  <c r="M33" i="4"/>
  <c r="N33" i="4"/>
  <c r="O33" i="4"/>
  <c r="E29" i="4"/>
  <c r="F29" i="4"/>
  <c r="G29" i="4"/>
  <c r="H29" i="4"/>
  <c r="I29" i="4"/>
  <c r="J29" i="4"/>
  <c r="K29" i="4"/>
  <c r="L29" i="4"/>
  <c r="M29" i="4"/>
  <c r="N29" i="4"/>
  <c r="O29" i="4"/>
  <c r="E25" i="4"/>
  <c r="F25" i="4"/>
  <c r="G25" i="4"/>
  <c r="H25" i="4"/>
  <c r="I25" i="4"/>
  <c r="J25" i="4"/>
  <c r="K25" i="4"/>
  <c r="L25" i="4"/>
  <c r="M25" i="4"/>
  <c r="N25" i="4"/>
  <c r="O25" i="4"/>
  <c r="E21" i="4"/>
  <c r="F21" i="4"/>
  <c r="G21" i="4"/>
  <c r="H21" i="4"/>
  <c r="I21" i="4"/>
  <c r="J21" i="4"/>
  <c r="K21" i="4"/>
  <c r="L21" i="4"/>
  <c r="M21" i="4"/>
  <c r="N21" i="4"/>
  <c r="O21" i="4"/>
  <c r="D21" i="4"/>
  <c r="D25" i="4"/>
  <c r="D29" i="4"/>
  <c r="D33" i="4"/>
  <c r="D37" i="4"/>
  <c r="D45" i="4"/>
  <c r="E68" i="4"/>
  <c r="F68" i="4"/>
  <c r="G68" i="4"/>
  <c r="H68" i="4"/>
  <c r="I68" i="4"/>
  <c r="J68" i="4"/>
  <c r="K68" i="4"/>
  <c r="L68" i="4"/>
  <c r="M68" i="4"/>
  <c r="N68" i="4"/>
  <c r="O68" i="4"/>
  <c r="E61" i="4"/>
  <c r="F61" i="4"/>
  <c r="G61" i="4"/>
  <c r="H61" i="4"/>
  <c r="I61" i="4"/>
  <c r="J61" i="4"/>
  <c r="K61" i="4"/>
  <c r="L61" i="4"/>
  <c r="M61" i="4"/>
  <c r="N61" i="4"/>
  <c r="O61" i="4"/>
  <c r="E57" i="4"/>
  <c r="F57" i="4"/>
  <c r="G57" i="4"/>
  <c r="H57" i="4"/>
  <c r="I57" i="4"/>
  <c r="J57" i="4"/>
  <c r="K57" i="4"/>
  <c r="L57" i="4"/>
  <c r="M57" i="4"/>
  <c r="N57" i="4"/>
  <c r="O57" i="4"/>
  <c r="E41" i="4"/>
  <c r="F41" i="4"/>
  <c r="G41" i="4"/>
  <c r="H41" i="4"/>
  <c r="I41" i="4"/>
  <c r="J41" i="4"/>
  <c r="K41" i="4"/>
  <c r="L41" i="4"/>
  <c r="M41" i="4"/>
  <c r="N41" i="4"/>
  <c r="O41" i="4"/>
  <c r="E53" i="4"/>
  <c r="F53" i="4"/>
  <c r="G53" i="4"/>
  <c r="H53" i="4"/>
  <c r="I53" i="4"/>
  <c r="J53" i="4"/>
  <c r="K53" i="4"/>
  <c r="L53" i="4"/>
  <c r="M53" i="4"/>
  <c r="N53" i="4"/>
  <c r="O53" i="4"/>
  <c r="E49" i="4"/>
  <c r="F49" i="4"/>
  <c r="G49" i="4"/>
  <c r="H49" i="4"/>
  <c r="I49" i="4"/>
  <c r="J49" i="4"/>
  <c r="K49" i="4"/>
  <c r="L49" i="4"/>
  <c r="M49" i="4"/>
  <c r="N49" i="4"/>
  <c r="O49" i="4"/>
  <c r="D49" i="4"/>
  <c r="D53" i="4"/>
  <c r="D41" i="4"/>
  <c r="D57" i="4"/>
  <c r="D61" i="4"/>
  <c r="D68" i="4"/>
  <c r="E88" i="4"/>
  <c r="F88" i="4"/>
  <c r="G88" i="4"/>
  <c r="H88" i="4"/>
  <c r="I88" i="4"/>
  <c r="J88" i="4"/>
  <c r="K88" i="4"/>
  <c r="L88" i="4"/>
  <c r="M88" i="4"/>
  <c r="N88" i="4"/>
  <c r="O88" i="4"/>
  <c r="E84" i="4"/>
  <c r="F84" i="4"/>
  <c r="G84" i="4"/>
  <c r="H84" i="4"/>
  <c r="I84" i="4"/>
  <c r="J84" i="4"/>
  <c r="K84" i="4"/>
  <c r="L84" i="4"/>
  <c r="M84" i="4"/>
  <c r="N84" i="4"/>
  <c r="O84" i="4"/>
  <c r="E80" i="4"/>
  <c r="F80" i="4"/>
  <c r="G80" i="4"/>
  <c r="H80" i="4"/>
  <c r="I80" i="4"/>
  <c r="J80" i="4"/>
  <c r="K80" i="4"/>
  <c r="L80" i="4"/>
  <c r="M80" i="4"/>
  <c r="N80" i="4"/>
  <c r="O80" i="4"/>
  <c r="E76" i="4"/>
  <c r="F76" i="4"/>
  <c r="G76" i="4"/>
  <c r="H76" i="4"/>
  <c r="I76" i="4"/>
  <c r="J76" i="4"/>
  <c r="K76" i="4"/>
  <c r="L76" i="4"/>
  <c r="M76" i="4"/>
  <c r="N76" i="4"/>
  <c r="O76" i="4"/>
  <c r="E72" i="4"/>
  <c r="F72" i="4"/>
  <c r="G72" i="4"/>
  <c r="H72" i="4"/>
  <c r="I72" i="4"/>
  <c r="J72" i="4"/>
  <c r="K72" i="4"/>
  <c r="L72" i="4"/>
  <c r="M72" i="4"/>
  <c r="N72" i="4"/>
  <c r="O72" i="4"/>
  <c r="D72" i="4"/>
  <c r="D76" i="4"/>
  <c r="D80" i="4"/>
  <c r="D84" i="4"/>
  <c r="D88" i="4"/>
  <c r="E92" i="4"/>
  <c r="F92" i="4"/>
  <c r="G92" i="4"/>
  <c r="H92" i="4"/>
  <c r="I92" i="4"/>
  <c r="J92" i="4"/>
  <c r="K92" i="4"/>
  <c r="L92" i="4"/>
  <c r="M92" i="4"/>
  <c r="N92" i="4"/>
  <c r="O92" i="4"/>
  <c r="D92" i="4"/>
  <c r="E96" i="4"/>
  <c r="F96" i="4"/>
  <c r="G96" i="4"/>
  <c r="H96" i="4"/>
  <c r="I96" i="4"/>
  <c r="J96" i="4"/>
  <c r="K96" i="4"/>
  <c r="L96" i="4"/>
  <c r="M96" i="4"/>
  <c r="N96" i="4"/>
  <c r="O96" i="4"/>
  <c r="D96" i="4"/>
  <c r="E100" i="4"/>
  <c r="F100" i="4"/>
  <c r="G100" i="4"/>
  <c r="H100" i="4"/>
  <c r="I100" i="4"/>
  <c r="J100" i="4"/>
  <c r="K100" i="4"/>
  <c r="L100" i="4"/>
  <c r="M100" i="4"/>
  <c r="N100" i="4"/>
  <c r="O100" i="4"/>
  <c r="D100" i="4"/>
  <c r="E104" i="4"/>
  <c r="F104" i="4"/>
  <c r="G104" i="4"/>
  <c r="H104" i="4"/>
  <c r="I104" i="4"/>
  <c r="J104" i="4"/>
  <c r="K104" i="4"/>
  <c r="L104" i="4"/>
  <c r="M104" i="4"/>
  <c r="N104" i="4"/>
  <c r="O104" i="4"/>
  <c r="D104" i="4"/>
  <c r="E107" i="4"/>
  <c r="F107" i="4"/>
  <c r="G107" i="4"/>
  <c r="H107" i="4"/>
  <c r="I107" i="4"/>
  <c r="J107" i="4"/>
  <c r="K107" i="4"/>
  <c r="L107" i="4"/>
  <c r="M107" i="4"/>
  <c r="N107" i="4"/>
  <c r="O107" i="4"/>
  <c r="D107" i="4"/>
  <c r="E139" i="4"/>
  <c r="F139" i="4"/>
  <c r="G139" i="4"/>
  <c r="H139" i="4"/>
  <c r="I139" i="4"/>
  <c r="J139" i="4"/>
  <c r="K139" i="4"/>
  <c r="L139" i="4"/>
  <c r="M139" i="4"/>
  <c r="N139" i="4"/>
  <c r="O139" i="4"/>
  <c r="D139" i="4"/>
  <c r="E135" i="4"/>
  <c r="F135" i="4"/>
  <c r="G135" i="4"/>
  <c r="H135" i="4"/>
  <c r="I135" i="4"/>
  <c r="J135" i="4"/>
  <c r="K135" i="4"/>
  <c r="L135" i="4"/>
  <c r="M135" i="4"/>
  <c r="N135" i="4"/>
  <c r="O135" i="4"/>
  <c r="E131" i="4"/>
  <c r="F131" i="4"/>
  <c r="G131" i="4"/>
  <c r="H131" i="4"/>
  <c r="I131" i="4"/>
  <c r="J131" i="4"/>
  <c r="K131" i="4"/>
  <c r="L131" i="4"/>
  <c r="M131" i="4"/>
  <c r="N131" i="4"/>
  <c r="O131" i="4"/>
  <c r="E127" i="4"/>
  <c r="F127" i="4"/>
  <c r="G127" i="4"/>
  <c r="H127" i="4"/>
  <c r="I127" i="4"/>
  <c r="J127" i="4"/>
  <c r="K127" i="4"/>
  <c r="L127" i="4"/>
  <c r="M127" i="4"/>
  <c r="N127" i="4"/>
  <c r="O127" i="4"/>
  <c r="E123" i="4"/>
  <c r="F123" i="4"/>
  <c r="G123" i="4"/>
  <c r="H123" i="4"/>
  <c r="I123" i="4"/>
  <c r="J123" i="4"/>
  <c r="K123" i="4"/>
  <c r="L123" i="4"/>
  <c r="M123" i="4"/>
  <c r="N123" i="4"/>
  <c r="O123" i="4"/>
  <c r="D135" i="4"/>
  <c r="D131" i="4"/>
  <c r="D127" i="4"/>
  <c r="D123" i="4"/>
  <c r="E119" i="4"/>
  <c r="F119" i="4"/>
  <c r="G119" i="4"/>
  <c r="H119" i="4"/>
  <c r="I119" i="4"/>
  <c r="J119" i="4"/>
  <c r="K119" i="4"/>
  <c r="L119" i="4"/>
  <c r="M119" i="4"/>
  <c r="N119" i="4"/>
  <c r="O119" i="4"/>
  <c r="D119" i="4"/>
  <c r="H115" i="4"/>
  <c r="I115" i="4"/>
  <c r="J115" i="4"/>
  <c r="K115" i="4"/>
  <c r="L115" i="4"/>
  <c r="M115" i="4"/>
  <c r="N115" i="4"/>
  <c r="O115" i="4"/>
  <c r="G115" i="4"/>
  <c r="E115" i="4"/>
  <c r="F115" i="4"/>
  <c r="D115" i="4"/>
  <c r="H111" i="4"/>
  <c r="I111" i="4"/>
  <c r="J111" i="4"/>
  <c r="K111" i="4"/>
  <c r="L111" i="4"/>
  <c r="M111" i="4"/>
  <c r="N111" i="4"/>
  <c r="O111" i="4"/>
  <c r="G111" i="4"/>
  <c r="E111" i="4"/>
  <c r="F111" i="4"/>
  <c r="D111" i="4"/>
  <c r="H8" i="6" l="1"/>
  <c r="E8" i="6"/>
  <c r="K9" i="6"/>
  <c r="K8" i="2"/>
  <c r="H8" i="2"/>
  <c r="N8" i="2"/>
  <c r="P197" i="2"/>
  <c r="P21" i="2"/>
  <c r="N8" i="6"/>
  <c r="P6" i="6"/>
  <c r="D7" i="6"/>
  <c r="P41" i="6"/>
  <c r="P194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P138" i="2"/>
  <c r="P137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P135" i="2"/>
  <c r="P134" i="2"/>
  <c r="F9" i="6" l="1"/>
  <c r="O9" i="6"/>
  <c r="L9" i="6"/>
  <c r="I9" i="6"/>
  <c r="P136" i="2"/>
  <c r="P139" i="2"/>
  <c r="G9" i="4" l="1"/>
  <c r="G8" i="4"/>
  <c r="J9" i="4"/>
  <c r="J8" i="4"/>
  <c r="M9" i="4"/>
  <c r="M8" i="4"/>
  <c r="D9" i="4"/>
  <c r="D8" i="4"/>
  <c r="O190" i="2"/>
  <c r="N190" i="2"/>
  <c r="M190" i="2"/>
  <c r="L190" i="2"/>
  <c r="K190" i="2"/>
  <c r="J190" i="2"/>
  <c r="I190" i="2"/>
  <c r="H190" i="2"/>
  <c r="G190" i="2"/>
  <c r="F190" i="2"/>
  <c r="E190" i="2"/>
  <c r="D190" i="2"/>
  <c r="P189" i="2"/>
  <c r="P188" i="2"/>
  <c r="E6" i="5"/>
  <c r="F6" i="5"/>
  <c r="G6" i="5"/>
  <c r="H6" i="5"/>
  <c r="I6" i="5"/>
  <c r="J6" i="5"/>
  <c r="K6" i="5"/>
  <c r="L6" i="5"/>
  <c r="M6" i="5"/>
  <c r="N6" i="5"/>
  <c r="O6" i="5"/>
  <c r="E5" i="5"/>
  <c r="F5" i="5"/>
  <c r="G5" i="5"/>
  <c r="H5" i="5"/>
  <c r="I5" i="5"/>
  <c r="J5" i="5"/>
  <c r="K5" i="5"/>
  <c r="L5" i="5"/>
  <c r="M5" i="5"/>
  <c r="N5" i="5"/>
  <c r="O5" i="5"/>
  <c r="D6" i="5"/>
  <c r="D5" i="5"/>
  <c r="O61" i="5"/>
  <c r="N61" i="5"/>
  <c r="M61" i="5"/>
  <c r="L61" i="5"/>
  <c r="K61" i="5"/>
  <c r="J61" i="5"/>
  <c r="I61" i="5"/>
  <c r="H61" i="5"/>
  <c r="G61" i="5"/>
  <c r="F61" i="5"/>
  <c r="E61" i="5"/>
  <c r="D61" i="5"/>
  <c r="P60" i="5"/>
  <c r="P59" i="5"/>
  <c r="O57" i="5"/>
  <c r="N57" i="5"/>
  <c r="M57" i="5"/>
  <c r="L57" i="5"/>
  <c r="K57" i="5"/>
  <c r="J57" i="5"/>
  <c r="I57" i="5"/>
  <c r="H57" i="5"/>
  <c r="G57" i="5"/>
  <c r="F57" i="5"/>
  <c r="E57" i="5"/>
  <c r="D57" i="5"/>
  <c r="P56" i="5"/>
  <c r="P55" i="5"/>
  <c r="O53" i="5"/>
  <c r="N53" i="5"/>
  <c r="M53" i="5"/>
  <c r="L53" i="5"/>
  <c r="K53" i="5"/>
  <c r="J53" i="5"/>
  <c r="I53" i="5"/>
  <c r="H53" i="5"/>
  <c r="G53" i="5"/>
  <c r="F53" i="5"/>
  <c r="E53" i="5"/>
  <c r="D53" i="5"/>
  <c r="P52" i="5"/>
  <c r="P51" i="5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P47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/>
  <c r="P43" i="5"/>
  <c r="O186" i="2"/>
  <c r="N186" i="2"/>
  <c r="M186" i="2"/>
  <c r="L186" i="2"/>
  <c r="K186" i="2"/>
  <c r="J186" i="2"/>
  <c r="I186" i="2"/>
  <c r="H186" i="2"/>
  <c r="G186" i="2"/>
  <c r="F186" i="2"/>
  <c r="E186" i="2"/>
  <c r="D186" i="2"/>
  <c r="P185" i="2"/>
  <c r="P184" i="2"/>
  <c r="D8" i="5" l="1"/>
  <c r="D9" i="5"/>
  <c r="J9" i="5"/>
  <c r="J8" i="5"/>
  <c r="G9" i="5"/>
  <c r="G8" i="5"/>
  <c r="G10" i="4"/>
  <c r="H9" i="4" s="1"/>
  <c r="J10" i="4"/>
  <c r="K8" i="4" s="1"/>
  <c r="M10" i="4"/>
  <c r="N9" i="4" s="1"/>
  <c r="D10" i="4"/>
  <c r="E9" i="4" s="1"/>
  <c r="M9" i="5"/>
  <c r="P6" i="5"/>
  <c r="M8" i="5"/>
  <c r="P5" i="5"/>
  <c r="P190" i="2"/>
  <c r="P61" i="5"/>
  <c r="P57" i="5"/>
  <c r="P53" i="5"/>
  <c r="P49" i="5"/>
  <c r="P45" i="5"/>
  <c r="P186" i="2"/>
  <c r="P174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P181" i="2"/>
  <c r="P180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P178" i="2"/>
  <c r="P177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P172" i="2"/>
  <c r="P171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P169" i="2"/>
  <c r="P168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P166" i="2"/>
  <c r="P165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P163" i="2"/>
  <c r="P162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P159" i="2"/>
  <c r="P158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P155" i="2"/>
  <c r="P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P152" i="2"/>
  <c r="P151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P149" i="2"/>
  <c r="P148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P145" i="2"/>
  <c r="P144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P142" i="2"/>
  <c r="P141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P131" i="2"/>
  <c r="P130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P127" i="2"/>
  <c r="P126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P123" i="2"/>
  <c r="P122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P119" i="2"/>
  <c r="P118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P115" i="2"/>
  <c r="P114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P111" i="2"/>
  <c r="P110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P107" i="2"/>
  <c r="P106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P103" i="2"/>
  <c r="P102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P99" i="2"/>
  <c r="P98" i="2"/>
  <c r="O97" i="2"/>
  <c r="N97" i="2"/>
  <c r="M97" i="2"/>
  <c r="L97" i="2"/>
  <c r="K97" i="2"/>
  <c r="J97" i="2"/>
  <c r="I97" i="2"/>
  <c r="H97" i="2"/>
  <c r="G97" i="2"/>
  <c r="F97" i="2"/>
  <c r="E97" i="2"/>
  <c r="D97" i="2"/>
  <c r="P96" i="2"/>
  <c r="P95" i="2"/>
  <c r="O94" i="2"/>
  <c r="N94" i="2"/>
  <c r="M94" i="2"/>
  <c r="L94" i="2"/>
  <c r="K94" i="2"/>
  <c r="J94" i="2"/>
  <c r="I94" i="2"/>
  <c r="H94" i="2"/>
  <c r="G94" i="2"/>
  <c r="F94" i="2"/>
  <c r="E94" i="2"/>
  <c r="D94" i="2"/>
  <c r="P93" i="2"/>
  <c r="P92" i="2"/>
  <c r="O91" i="2"/>
  <c r="N91" i="2"/>
  <c r="M91" i="2"/>
  <c r="L91" i="2"/>
  <c r="K91" i="2"/>
  <c r="J91" i="2"/>
  <c r="I91" i="2"/>
  <c r="H91" i="2"/>
  <c r="G91" i="2"/>
  <c r="F91" i="2"/>
  <c r="E91" i="2"/>
  <c r="D91" i="2"/>
  <c r="P90" i="2"/>
  <c r="P89" i="2"/>
  <c r="O88" i="2"/>
  <c r="N88" i="2"/>
  <c r="M88" i="2"/>
  <c r="L88" i="2"/>
  <c r="K88" i="2"/>
  <c r="J88" i="2"/>
  <c r="I88" i="2"/>
  <c r="H88" i="2"/>
  <c r="G88" i="2"/>
  <c r="F88" i="2"/>
  <c r="E88" i="2"/>
  <c r="D88" i="2"/>
  <c r="P87" i="2"/>
  <c r="P86" i="2"/>
  <c r="P83" i="2"/>
  <c r="P82" i="2"/>
  <c r="E84" i="2"/>
  <c r="F84" i="2"/>
  <c r="G84" i="2"/>
  <c r="H84" i="2"/>
  <c r="I84" i="2"/>
  <c r="J84" i="2"/>
  <c r="K84" i="2"/>
  <c r="L84" i="2"/>
  <c r="M84" i="2"/>
  <c r="N84" i="2"/>
  <c r="O84" i="2"/>
  <c r="D84" i="2"/>
  <c r="O80" i="2"/>
  <c r="N80" i="2"/>
  <c r="M80" i="2"/>
  <c r="L80" i="2"/>
  <c r="K80" i="2"/>
  <c r="J80" i="2"/>
  <c r="I80" i="2"/>
  <c r="H80" i="2"/>
  <c r="G80" i="2"/>
  <c r="F80" i="2"/>
  <c r="E80" i="2"/>
  <c r="D80" i="2"/>
  <c r="P79" i="2"/>
  <c r="P78" i="2"/>
  <c r="O76" i="2"/>
  <c r="N76" i="2"/>
  <c r="M76" i="2"/>
  <c r="L76" i="2"/>
  <c r="K76" i="2"/>
  <c r="J76" i="2"/>
  <c r="I76" i="2"/>
  <c r="H76" i="2"/>
  <c r="G76" i="2"/>
  <c r="F76" i="2"/>
  <c r="E76" i="2"/>
  <c r="D76" i="2"/>
  <c r="P75" i="2"/>
  <c r="P74" i="2"/>
  <c r="E72" i="2"/>
  <c r="F72" i="2"/>
  <c r="G72" i="2"/>
  <c r="H72" i="2"/>
  <c r="I72" i="2"/>
  <c r="J72" i="2"/>
  <c r="K72" i="2"/>
  <c r="L72" i="2"/>
  <c r="M72" i="2"/>
  <c r="N72" i="2"/>
  <c r="O72" i="2"/>
  <c r="E68" i="2"/>
  <c r="F68" i="2"/>
  <c r="G68" i="2"/>
  <c r="H68" i="2"/>
  <c r="I68" i="2"/>
  <c r="J68" i="2"/>
  <c r="K68" i="2"/>
  <c r="L68" i="2"/>
  <c r="M68" i="2"/>
  <c r="N68" i="2"/>
  <c r="O68" i="2"/>
  <c r="E64" i="2"/>
  <c r="F64" i="2"/>
  <c r="G64" i="2"/>
  <c r="H64" i="2"/>
  <c r="I64" i="2"/>
  <c r="J64" i="2"/>
  <c r="K64" i="2"/>
  <c r="L64" i="2"/>
  <c r="M64" i="2"/>
  <c r="N64" i="2"/>
  <c r="O64" i="2"/>
  <c r="D72" i="2"/>
  <c r="D68" i="2"/>
  <c r="D64" i="2"/>
  <c r="P71" i="2"/>
  <c r="P70" i="2"/>
  <c r="P67" i="2"/>
  <c r="P66" i="2"/>
  <c r="E60" i="2"/>
  <c r="F60" i="2"/>
  <c r="G60" i="2"/>
  <c r="H60" i="2"/>
  <c r="I60" i="2"/>
  <c r="J60" i="2"/>
  <c r="K60" i="2"/>
  <c r="L60" i="2"/>
  <c r="M60" i="2"/>
  <c r="N60" i="2"/>
  <c r="O60" i="2"/>
  <c r="E57" i="2"/>
  <c r="F57" i="2"/>
  <c r="G57" i="2"/>
  <c r="H57" i="2"/>
  <c r="I57" i="2"/>
  <c r="J57" i="2"/>
  <c r="K57" i="2"/>
  <c r="L57" i="2"/>
  <c r="M57" i="2"/>
  <c r="N57" i="2"/>
  <c r="O57" i="2"/>
  <c r="D60" i="2"/>
  <c r="D57" i="2"/>
  <c r="E53" i="2"/>
  <c r="F53" i="2"/>
  <c r="G53" i="2"/>
  <c r="H53" i="2"/>
  <c r="I53" i="2"/>
  <c r="J53" i="2"/>
  <c r="K53" i="2"/>
  <c r="L53" i="2"/>
  <c r="M53" i="2"/>
  <c r="N53" i="2"/>
  <c r="O53" i="2"/>
  <c r="D53" i="2"/>
  <c r="D10" i="5" l="1"/>
  <c r="E9" i="5" s="1"/>
  <c r="J10" i="5"/>
  <c r="K9" i="5" s="1"/>
  <c r="G10" i="5"/>
  <c r="H9" i="5" s="1"/>
  <c r="P167" i="2"/>
  <c r="H8" i="4"/>
  <c r="K9" i="4"/>
  <c r="N8" i="4"/>
  <c r="E8" i="4"/>
  <c r="L9" i="5"/>
  <c r="I9" i="5"/>
  <c r="F9" i="5"/>
  <c r="O9" i="5"/>
  <c r="I8" i="5"/>
  <c r="F8" i="5"/>
  <c r="L8" i="5"/>
  <c r="O8" i="5"/>
  <c r="M10" i="5"/>
  <c r="N8" i="5" s="1"/>
  <c r="P72" i="2"/>
  <c r="P179" i="2"/>
  <c r="P68" i="2"/>
  <c r="P182" i="2"/>
  <c r="P176" i="2"/>
  <c r="P170" i="2"/>
  <c r="P164" i="2"/>
  <c r="P173" i="2"/>
  <c r="P150" i="2"/>
  <c r="P160" i="2"/>
  <c r="P156" i="2"/>
  <c r="P153" i="2"/>
  <c r="P146" i="2"/>
  <c r="P143" i="2"/>
  <c r="P132" i="2"/>
  <c r="P128" i="2"/>
  <c r="P124" i="2"/>
  <c r="P120" i="2"/>
  <c r="P116" i="2"/>
  <c r="P112" i="2"/>
  <c r="P108" i="2"/>
  <c r="P104" i="2"/>
  <c r="P84" i="2"/>
  <c r="P97" i="2"/>
  <c r="P91" i="2"/>
  <c r="P88" i="2"/>
  <c r="P100" i="2"/>
  <c r="P94" i="2"/>
  <c r="P80" i="2"/>
  <c r="P76" i="2"/>
  <c r="G7" i="2"/>
  <c r="L7" i="2"/>
  <c r="M7" i="2"/>
  <c r="N7" i="2"/>
  <c r="E7" i="2"/>
  <c r="F7" i="2"/>
  <c r="H7" i="2"/>
  <c r="I7" i="2"/>
  <c r="J7" i="2"/>
  <c r="K7" i="2"/>
  <c r="O7" i="2"/>
  <c r="E49" i="2"/>
  <c r="F49" i="2"/>
  <c r="G49" i="2"/>
  <c r="H49" i="2"/>
  <c r="I49" i="2"/>
  <c r="J49" i="2"/>
  <c r="K49" i="2"/>
  <c r="L49" i="2"/>
  <c r="M49" i="2"/>
  <c r="N49" i="2"/>
  <c r="O49" i="2"/>
  <c r="E46" i="2"/>
  <c r="F46" i="2"/>
  <c r="G46" i="2"/>
  <c r="H46" i="2"/>
  <c r="I46" i="2"/>
  <c r="J46" i="2"/>
  <c r="K46" i="2"/>
  <c r="L46" i="2"/>
  <c r="M46" i="2"/>
  <c r="N46" i="2"/>
  <c r="O46" i="2"/>
  <c r="E43" i="2"/>
  <c r="F43" i="2"/>
  <c r="G43" i="2"/>
  <c r="H43" i="2"/>
  <c r="I43" i="2"/>
  <c r="J43" i="2"/>
  <c r="K43" i="2"/>
  <c r="L43" i="2"/>
  <c r="M43" i="2"/>
  <c r="N43" i="2"/>
  <c r="O43" i="2"/>
  <c r="E40" i="2"/>
  <c r="F40" i="2"/>
  <c r="G40" i="2"/>
  <c r="H40" i="2"/>
  <c r="I40" i="2"/>
  <c r="J40" i="2"/>
  <c r="K40" i="2"/>
  <c r="L40" i="2"/>
  <c r="M40" i="2"/>
  <c r="N40" i="2"/>
  <c r="O40" i="2"/>
  <c r="E36" i="2"/>
  <c r="F36" i="2"/>
  <c r="G36" i="2"/>
  <c r="H36" i="2"/>
  <c r="I36" i="2"/>
  <c r="J36" i="2"/>
  <c r="K36" i="2"/>
  <c r="L36" i="2"/>
  <c r="M36" i="2"/>
  <c r="N36" i="2"/>
  <c r="O36" i="2"/>
  <c r="E28" i="2"/>
  <c r="F28" i="2"/>
  <c r="G28" i="2"/>
  <c r="H28" i="2"/>
  <c r="I28" i="2"/>
  <c r="J28" i="2"/>
  <c r="K28" i="2"/>
  <c r="L28" i="2"/>
  <c r="M28" i="2"/>
  <c r="N28" i="2"/>
  <c r="O28" i="2"/>
  <c r="E24" i="2"/>
  <c r="F24" i="2"/>
  <c r="G24" i="2"/>
  <c r="H24" i="2"/>
  <c r="I24" i="2"/>
  <c r="J24" i="2"/>
  <c r="K24" i="2"/>
  <c r="L24" i="2"/>
  <c r="M24" i="2"/>
  <c r="N24" i="2"/>
  <c r="O24" i="2"/>
  <c r="D49" i="2"/>
  <c r="D46" i="2"/>
  <c r="D43" i="2"/>
  <c r="D40" i="2"/>
  <c r="D36" i="2"/>
  <c r="D28" i="2"/>
  <c r="D24" i="2"/>
  <c r="E8" i="5" l="1"/>
  <c r="K8" i="5"/>
  <c r="H8" i="5"/>
  <c r="N9" i="5"/>
  <c r="D7" i="2"/>
  <c r="B80" i="7" s="1"/>
  <c r="O41" i="5"/>
  <c r="N41" i="5"/>
  <c r="M41" i="5"/>
  <c r="L41" i="5"/>
  <c r="K41" i="5"/>
  <c r="J41" i="5"/>
  <c r="I41" i="5"/>
  <c r="H41" i="5"/>
  <c r="G41" i="5"/>
  <c r="F41" i="5"/>
  <c r="E41" i="5"/>
  <c r="D41" i="5"/>
  <c r="P40" i="5"/>
  <c r="P39" i="5"/>
  <c r="O37" i="5"/>
  <c r="N37" i="5"/>
  <c r="M37" i="5"/>
  <c r="L37" i="5"/>
  <c r="K37" i="5"/>
  <c r="J37" i="5"/>
  <c r="I37" i="5"/>
  <c r="H37" i="5"/>
  <c r="G37" i="5"/>
  <c r="F37" i="5"/>
  <c r="E37" i="5"/>
  <c r="D37" i="5"/>
  <c r="P36" i="5"/>
  <c r="P35" i="5"/>
  <c r="O33" i="5"/>
  <c r="N33" i="5"/>
  <c r="M33" i="5"/>
  <c r="L33" i="5"/>
  <c r="K33" i="5"/>
  <c r="J33" i="5"/>
  <c r="I33" i="5"/>
  <c r="H33" i="5"/>
  <c r="G33" i="5"/>
  <c r="F33" i="5"/>
  <c r="E33" i="5"/>
  <c r="D33" i="5"/>
  <c r="P32" i="5"/>
  <c r="P31" i="5"/>
  <c r="O29" i="5"/>
  <c r="N29" i="5"/>
  <c r="M29" i="5"/>
  <c r="L29" i="5"/>
  <c r="K29" i="5"/>
  <c r="J29" i="5"/>
  <c r="I29" i="5"/>
  <c r="H29" i="5"/>
  <c r="G29" i="5"/>
  <c r="F29" i="5"/>
  <c r="E29" i="5"/>
  <c r="D29" i="5"/>
  <c r="P28" i="5"/>
  <c r="P27" i="5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E21" i="5"/>
  <c r="F21" i="5"/>
  <c r="G21" i="5"/>
  <c r="H21" i="5"/>
  <c r="I21" i="5"/>
  <c r="J21" i="5"/>
  <c r="K21" i="5"/>
  <c r="L21" i="5"/>
  <c r="M21" i="5"/>
  <c r="N21" i="5"/>
  <c r="O21" i="5"/>
  <c r="D21" i="5"/>
  <c r="P20" i="5"/>
  <c r="P19" i="5"/>
  <c r="C80" i="7"/>
  <c r="D80" i="7"/>
  <c r="E80" i="7"/>
  <c r="F80" i="7"/>
  <c r="G80" i="7"/>
  <c r="H80" i="7"/>
  <c r="I80" i="7"/>
  <c r="J80" i="7"/>
  <c r="K80" i="7"/>
  <c r="L80" i="7"/>
  <c r="M80" i="7"/>
  <c r="C79" i="7"/>
  <c r="D79" i="7"/>
  <c r="E79" i="7"/>
  <c r="F79" i="7"/>
  <c r="G79" i="7"/>
  <c r="H79" i="7"/>
  <c r="I79" i="7"/>
  <c r="J79" i="7"/>
  <c r="K79" i="7"/>
  <c r="L79" i="7"/>
  <c r="M79" i="7"/>
  <c r="B79" i="7"/>
  <c r="C78" i="7"/>
  <c r="D78" i="7"/>
  <c r="E78" i="7"/>
  <c r="F78" i="7"/>
  <c r="G78" i="7"/>
  <c r="H78" i="7"/>
  <c r="I78" i="7"/>
  <c r="J78" i="7"/>
  <c r="K78" i="7"/>
  <c r="L78" i="7"/>
  <c r="M78" i="7"/>
  <c r="B78" i="7"/>
  <c r="M25" i="7"/>
  <c r="L25" i="7"/>
  <c r="K25" i="7"/>
  <c r="J25" i="7"/>
  <c r="I25" i="7"/>
  <c r="H25" i="7"/>
  <c r="G25" i="7"/>
  <c r="F25" i="7"/>
  <c r="E25" i="7"/>
  <c r="D25" i="7"/>
  <c r="C25" i="7"/>
  <c r="O7" i="5"/>
  <c r="M26" i="7" s="1"/>
  <c r="N7" i="5"/>
  <c r="L26" i="7" s="1"/>
  <c r="M7" i="5"/>
  <c r="K26" i="7" s="1"/>
  <c r="L7" i="5"/>
  <c r="J26" i="7" s="1"/>
  <c r="K7" i="5"/>
  <c r="I26" i="7" s="1"/>
  <c r="J7" i="5"/>
  <c r="H26" i="7" s="1"/>
  <c r="I7" i="5"/>
  <c r="G26" i="7" s="1"/>
  <c r="H7" i="5"/>
  <c r="F26" i="7" s="1"/>
  <c r="G7" i="5"/>
  <c r="E26" i="7" s="1"/>
  <c r="F7" i="5"/>
  <c r="D26" i="7" s="1"/>
  <c r="E7" i="5"/>
  <c r="C26" i="7" s="1"/>
  <c r="D7" i="5"/>
  <c r="C61" i="7"/>
  <c r="D61" i="7"/>
  <c r="E61" i="7"/>
  <c r="F61" i="7"/>
  <c r="G61" i="7"/>
  <c r="H61" i="7"/>
  <c r="I61" i="7"/>
  <c r="J61" i="7"/>
  <c r="K61" i="7"/>
  <c r="L61" i="7"/>
  <c r="M61" i="7"/>
  <c r="P20" i="6"/>
  <c r="P23" i="6"/>
  <c r="P24" i="6"/>
  <c r="P27" i="6"/>
  <c r="P28" i="6"/>
  <c r="P31" i="6"/>
  <c r="P32" i="6"/>
  <c r="P35" i="6"/>
  <c r="P36" i="6"/>
  <c r="P39" i="6"/>
  <c r="P43" i="6"/>
  <c r="P44" i="6"/>
  <c r="P47" i="6"/>
  <c r="P48" i="6"/>
  <c r="P51" i="6"/>
  <c r="P52" i="6"/>
  <c r="P55" i="6"/>
  <c r="P56" i="6"/>
  <c r="P59" i="6"/>
  <c r="P60" i="6"/>
  <c r="P63" i="6"/>
  <c r="P64" i="6"/>
  <c r="P71" i="6"/>
  <c r="P72" i="6"/>
  <c r="P75" i="6"/>
  <c r="P76" i="6"/>
  <c r="P83" i="6"/>
  <c r="P84" i="6"/>
  <c r="P87" i="6"/>
  <c r="P88" i="6"/>
  <c r="P91" i="6"/>
  <c r="P92" i="6"/>
  <c r="P95" i="6"/>
  <c r="P96" i="6"/>
  <c r="P102" i="6"/>
  <c r="P103" i="6"/>
  <c r="P19" i="6"/>
  <c r="E49" i="6"/>
  <c r="F49" i="6"/>
  <c r="G49" i="6"/>
  <c r="H49" i="6"/>
  <c r="I49" i="6"/>
  <c r="J49" i="6"/>
  <c r="K49" i="6"/>
  <c r="L49" i="6"/>
  <c r="M49" i="6"/>
  <c r="N49" i="6"/>
  <c r="O49" i="6"/>
  <c r="E45" i="6"/>
  <c r="F45" i="6"/>
  <c r="G45" i="6"/>
  <c r="H45" i="6"/>
  <c r="I45" i="6"/>
  <c r="J45" i="6"/>
  <c r="K45" i="6"/>
  <c r="L45" i="6"/>
  <c r="M45" i="6"/>
  <c r="N45" i="6"/>
  <c r="O45" i="6"/>
  <c r="E37" i="6"/>
  <c r="F37" i="6"/>
  <c r="G37" i="6"/>
  <c r="H37" i="6"/>
  <c r="I37" i="6"/>
  <c r="J37" i="6"/>
  <c r="K37" i="6"/>
  <c r="L37" i="6"/>
  <c r="M37" i="6"/>
  <c r="N37" i="6"/>
  <c r="O37" i="6"/>
  <c r="E33" i="6"/>
  <c r="F33" i="6"/>
  <c r="G33" i="6"/>
  <c r="H33" i="6"/>
  <c r="I33" i="6"/>
  <c r="J33" i="6"/>
  <c r="K33" i="6"/>
  <c r="L33" i="6"/>
  <c r="M33" i="6"/>
  <c r="N33" i="6"/>
  <c r="O33" i="6"/>
  <c r="E29" i="6"/>
  <c r="F29" i="6"/>
  <c r="G29" i="6"/>
  <c r="H29" i="6"/>
  <c r="I29" i="6"/>
  <c r="J29" i="6"/>
  <c r="K29" i="6"/>
  <c r="L29" i="6"/>
  <c r="M29" i="6"/>
  <c r="N29" i="6"/>
  <c r="O29" i="6"/>
  <c r="E25" i="6"/>
  <c r="F25" i="6"/>
  <c r="G25" i="6"/>
  <c r="H25" i="6"/>
  <c r="I25" i="6"/>
  <c r="J25" i="6"/>
  <c r="K25" i="6"/>
  <c r="L25" i="6"/>
  <c r="M25" i="6"/>
  <c r="N25" i="6"/>
  <c r="O25" i="6"/>
  <c r="E57" i="6"/>
  <c r="F57" i="6"/>
  <c r="G57" i="6"/>
  <c r="H57" i="6"/>
  <c r="I57" i="6"/>
  <c r="J57" i="6"/>
  <c r="K57" i="6"/>
  <c r="L57" i="6"/>
  <c r="M57" i="6"/>
  <c r="N57" i="6"/>
  <c r="O57" i="6"/>
  <c r="E61" i="6"/>
  <c r="F61" i="6"/>
  <c r="G61" i="6"/>
  <c r="H61" i="6"/>
  <c r="I61" i="6"/>
  <c r="J61" i="6"/>
  <c r="K61" i="6"/>
  <c r="L61" i="6"/>
  <c r="M61" i="6"/>
  <c r="N61" i="6"/>
  <c r="O61" i="6"/>
  <c r="E65" i="6"/>
  <c r="F65" i="6"/>
  <c r="G65" i="6"/>
  <c r="H65" i="6"/>
  <c r="I65" i="6"/>
  <c r="J65" i="6"/>
  <c r="K65" i="6"/>
  <c r="L65" i="6"/>
  <c r="M65" i="6"/>
  <c r="N65" i="6"/>
  <c r="O65" i="6"/>
  <c r="E69" i="6"/>
  <c r="F69" i="6"/>
  <c r="G69" i="6"/>
  <c r="H69" i="6"/>
  <c r="I69" i="6"/>
  <c r="J69" i="6"/>
  <c r="K69" i="6"/>
  <c r="L69" i="6"/>
  <c r="M69" i="6"/>
  <c r="N69" i="6"/>
  <c r="O69" i="6"/>
  <c r="E73" i="6"/>
  <c r="F73" i="6"/>
  <c r="G73" i="6"/>
  <c r="H73" i="6"/>
  <c r="I73" i="6"/>
  <c r="J73" i="6"/>
  <c r="K73" i="6"/>
  <c r="L73" i="6"/>
  <c r="M73" i="6"/>
  <c r="N73" i="6"/>
  <c r="O73" i="6"/>
  <c r="E77" i="6"/>
  <c r="F77" i="6"/>
  <c r="G77" i="6"/>
  <c r="H77" i="6"/>
  <c r="I77" i="6"/>
  <c r="J77" i="6"/>
  <c r="K77" i="6"/>
  <c r="L77" i="6"/>
  <c r="M77" i="6"/>
  <c r="N77" i="6"/>
  <c r="O77" i="6"/>
  <c r="E85" i="6"/>
  <c r="F85" i="6"/>
  <c r="G85" i="6"/>
  <c r="H85" i="6"/>
  <c r="I85" i="6"/>
  <c r="J85" i="6"/>
  <c r="K85" i="6"/>
  <c r="L85" i="6"/>
  <c r="M85" i="6"/>
  <c r="N85" i="6"/>
  <c r="O85" i="6"/>
  <c r="E89" i="6"/>
  <c r="F89" i="6"/>
  <c r="G89" i="6"/>
  <c r="H89" i="6"/>
  <c r="I89" i="6"/>
  <c r="J89" i="6"/>
  <c r="K89" i="6"/>
  <c r="L89" i="6"/>
  <c r="M89" i="6"/>
  <c r="N89" i="6"/>
  <c r="O89" i="6"/>
  <c r="E93" i="6"/>
  <c r="F93" i="6"/>
  <c r="G93" i="6"/>
  <c r="H93" i="6"/>
  <c r="I93" i="6"/>
  <c r="J93" i="6"/>
  <c r="K93" i="6"/>
  <c r="L93" i="6"/>
  <c r="M93" i="6"/>
  <c r="N93" i="6"/>
  <c r="O93" i="6"/>
  <c r="E97" i="6"/>
  <c r="F97" i="6"/>
  <c r="G97" i="6"/>
  <c r="H97" i="6"/>
  <c r="I97" i="6"/>
  <c r="J97" i="6"/>
  <c r="K97" i="6"/>
  <c r="L97" i="6"/>
  <c r="M97" i="6"/>
  <c r="N97" i="6"/>
  <c r="O97" i="6"/>
  <c r="E104" i="6"/>
  <c r="F104" i="6"/>
  <c r="G104" i="6"/>
  <c r="H104" i="6"/>
  <c r="I104" i="6"/>
  <c r="J104" i="6"/>
  <c r="K104" i="6"/>
  <c r="L104" i="6"/>
  <c r="M104" i="6"/>
  <c r="N104" i="6"/>
  <c r="O104" i="6"/>
  <c r="D104" i="6"/>
  <c r="D97" i="6"/>
  <c r="D93" i="6"/>
  <c r="D89" i="6"/>
  <c r="D85" i="6"/>
  <c r="D77" i="6"/>
  <c r="D73" i="6"/>
  <c r="D69" i="6"/>
  <c r="D65" i="6"/>
  <c r="D61" i="6"/>
  <c r="D57" i="6"/>
  <c r="D49" i="6"/>
  <c r="D45" i="6"/>
  <c r="P45" i="6" s="1"/>
  <c r="D37" i="6"/>
  <c r="D33" i="6"/>
  <c r="D29" i="6"/>
  <c r="D25" i="6"/>
  <c r="E21" i="6"/>
  <c r="F21" i="6"/>
  <c r="G21" i="6"/>
  <c r="H21" i="6"/>
  <c r="I21" i="6"/>
  <c r="J21" i="6"/>
  <c r="K21" i="6"/>
  <c r="L21" i="6"/>
  <c r="M21" i="6"/>
  <c r="N21" i="6"/>
  <c r="O21" i="6"/>
  <c r="D21" i="6"/>
  <c r="B61" i="7"/>
  <c r="B60" i="7"/>
  <c r="P37" i="6" l="1"/>
  <c r="P21" i="5"/>
  <c r="P85" i="6"/>
  <c r="P73" i="6"/>
  <c r="P29" i="6"/>
  <c r="P21" i="6"/>
  <c r="P65" i="6"/>
  <c r="P97" i="6"/>
  <c r="P77" i="6"/>
  <c r="P61" i="6"/>
  <c r="P57" i="6"/>
  <c r="P49" i="6"/>
  <c r="P53" i="6"/>
  <c r="M60" i="7"/>
  <c r="O7" i="6"/>
  <c r="M62" i="7" s="1"/>
  <c r="K60" i="7"/>
  <c r="M7" i="6"/>
  <c r="K62" i="7" s="1"/>
  <c r="I60" i="7"/>
  <c r="K7" i="6"/>
  <c r="I62" i="7" s="1"/>
  <c r="G60" i="7"/>
  <c r="I7" i="6"/>
  <c r="G62" i="7" s="1"/>
  <c r="E60" i="7"/>
  <c r="G7" i="6"/>
  <c r="E62" i="7" s="1"/>
  <c r="C60" i="7"/>
  <c r="E7" i="6"/>
  <c r="C62" i="7" s="1"/>
  <c r="P5" i="6"/>
  <c r="L60" i="7"/>
  <c r="N7" i="6"/>
  <c r="L62" i="7" s="1"/>
  <c r="J60" i="7"/>
  <c r="L7" i="6"/>
  <c r="J62" i="7" s="1"/>
  <c r="H60" i="7"/>
  <c r="J7" i="6"/>
  <c r="H62" i="7" s="1"/>
  <c r="F60" i="7"/>
  <c r="H7" i="6"/>
  <c r="F62" i="7" s="1"/>
  <c r="D60" i="7"/>
  <c r="F7" i="6"/>
  <c r="D62" i="7" s="1"/>
  <c r="P89" i="6"/>
  <c r="P93" i="6"/>
  <c r="P25" i="6"/>
  <c r="P69" i="6"/>
  <c r="P33" i="6"/>
  <c r="P10" i="6"/>
  <c r="P14" i="6" s="1"/>
  <c r="P10" i="5"/>
  <c r="P14" i="5" s="1"/>
  <c r="P9" i="5"/>
  <c r="N61" i="7"/>
  <c r="N65" i="7" s="1"/>
  <c r="N69" i="7" s="1"/>
  <c r="P104" i="6"/>
  <c r="B62" i="7"/>
  <c r="P7" i="2"/>
  <c r="P7" i="5"/>
  <c r="P41" i="5"/>
  <c r="P37" i="5"/>
  <c r="P33" i="5"/>
  <c r="P29" i="5"/>
  <c r="P25" i="5"/>
  <c r="N78" i="7"/>
  <c r="N82" i="7" s="1"/>
  <c r="N86" i="7" s="1"/>
  <c r="B24" i="7"/>
  <c r="L24" i="7"/>
  <c r="J24" i="7"/>
  <c r="H24" i="7"/>
  <c r="F24" i="7"/>
  <c r="D24" i="7"/>
  <c r="B25" i="7"/>
  <c r="M24" i="7"/>
  <c r="K24" i="7"/>
  <c r="I24" i="7"/>
  <c r="G24" i="7"/>
  <c r="E24" i="7"/>
  <c r="C24" i="7"/>
  <c r="B26" i="7"/>
  <c r="N79" i="7"/>
  <c r="N83" i="7" s="1"/>
  <c r="N87" i="7" s="1"/>
  <c r="I10" i="5" l="1"/>
  <c r="F10" i="5"/>
  <c r="L10" i="5"/>
  <c r="O10" i="5"/>
  <c r="F8" i="6"/>
  <c r="O8" i="6"/>
  <c r="L8" i="6"/>
  <c r="I8" i="6"/>
  <c r="F10" i="2"/>
  <c r="L10" i="2"/>
  <c r="I10" i="2"/>
  <c r="O10" i="2"/>
  <c r="N60" i="7"/>
  <c r="N64" i="7" s="1"/>
  <c r="N68" i="7" s="1"/>
  <c r="P7" i="6"/>
  <c r="N24" i="7"/>
  <c r="N28" i="7" s="1"/>
  <c r="N32" i="7" s="1"/>
  <c r="N25" i="7"/>
  <c r="N29" i="7" s="1"/>
  <c r="N33" i="7" s="1"/>
  <c r="N88" i="7"/>
  <c r="P87" i="7" s="1"/>
  <c r="N84" i="7"/>
  <c r="N80" i="7"/>
  <c r="P13" i="5"/>
  <c r="P15" i="5" s="1"/>
  <c r="P11" i="5"/>
  <c r="O14" i="5" s="1"/>
  <c r="P9" i="6"/>
  <c r="C43" i="7"/>
  <c r="C7" i="7" s="1"/>
  <c r="D43" i="7"/>
  <c r="D7" i="7" s="1"/>
  <c r="E43" i="7"/>
  <c r="E7" i="7" s="1"/>
  <c r="F43" i="7"/>
  <c r="F7" i="7" s="1"/>
  <c r="G43" i="7"/>
  <c r="G7" i="7" s="1"/>
  <c r="H43" i="7"/>
  <c r="H7" i="7" s="1"/>
  <c r="I43" i="7"/>
  <c r="I7" i="7" s="1"/>
  <c r="J43" i="7"/>
  <c r="J7" i="7" s="1"/>
  <c r="K43" i="7"/>
  <c r="K7" i="7" s="1"/>
  <c r="L43" i="7"/>
  <c r="L7" i="7" s="1"/>
  <c r="M43" i="7"/>
  <c r="M7" i="7" s="1"/>
  <c r="C42" i="7"/>
  <c r="C6" i="7" s="1"/>
  <c r="D42" i="7"/>
  <c r="D6" i="7" s="1"/>
  <c r="E42" i="7"/>
  <c r="E6" i="7" s="1"/>
  <c r="F42" i="7"/>
  <c r="F6" i="7" s="1"/>
  <c r="F8" i="7" s="1"/>
  <c r="G42" i="7"/>
  <c r="G6" i="7" s="1"/>
  <c r="H42" i="7"/>
  <c r="H6" i="7" s="1"/>
  <c r="H8" i="7" s="1"/>
  <c r="I42" i="7"/>
  <c r="I6" i="7" s="1"/>
  <c r="J42" i="7"/>
  <c r="J6" i="7" s="1"/>
  <c r="J8" i="7" s="1"/>
  <c r="K42" i="7"/>
  <c r="K6" i="7" s="1"/>
  <c r="L42" i="7"/>
  <c r="L6" i="7" s="1"/>
  <c r="L8" i="7" s="1"/>
  <c r="M42" i="7"/>
  <c r="M6" i="7" s="1"/>
  <c r="B43" i="7"/>
  <c r="B7" i="7" s="1"/>
  <c r="B42" i="7"/>
  <c r="B6" i="7" s="1"/>
  <c r="P109" i="4"/>
  <c r="P110" i="4"/>
  <c r="P111" i="4"/>
  <c r="P102" i="4"/>
  <c r="P103" i="4"/>
  <c r="P104" i="4"/>
  <c r="P105" i="4"/>
  <c r="P106" i="4"/>
  <c r="P82" i="4"/>
  <c r="P83" i="4"/>
  <c r="P84" i="4"/>
  <c r="P86" i="4"/>
  <c r="P87" i="4"/>
  <c r="P88" i="4"/>
  <c r="P90" i="4"/>
  <c r="P91" i="4"/>
  <c r="P92" i="4"/>
  <c r="P94" i="4"/>
  <c r="P95" i="4"/>
  <c r="P96" i="4"/>
  <c r="P98" i="4"/>
  <c r="P99" i="4"/>
  <c r="P100" i="4"/>
  <c r="P74" i="4"/>
  <c r="P75" i="4"/>
  <c r="P76" i="4"/>
  <c r="P78" i="4"/>
  <c r="P79" i="4"/>
  <c r="P80" i="4"/>
  <c r="P66" i="4"/>
  <c r="P67" i="4"/>
  <c r="P68" i="4"/>
  <c r="P70" i="4"/>
  <c r="P71" i="4"/>
  <c r="P72" i="4"/>
  <c r="P62" i="2"/>
  <c r="P63" i="2"/>
  <c r="P64" i="2"/>
  <c r="P59" i="4"/>
  <c r="P60" i="4"/>
  <c r="P61" i="4"/>
  <c r="P56" i="2"/>
  <c r="P57" i="2"/>
  <c r="P58" i="2"/>
  <c r="P59" i="2"/>
  <c r="P60" i="2"/>
  <c r="P55" i="2"/>
  <c r="P56" i="4"/>
  <c r="P57" i="4"/>
  <c r="P55" i="4"/>
  <c r="P51" i="4"/>
  <c r="P52" i="4"/>
  <c r="P53" i="4"/>
  <c r="P39" i="4"/>
  <c r="P40" i="4"/>
  <c r="P41" i="4"/>
  <c r="P49" i="2"/>
  <c r="P51" i="2"/>
  <c r="P52" i="2"/>
  <c r="P53" i="2"/>
  <c r="P34" i="2"/>
  <c r="P35" i="2"/>
  <c r="P36" i="2"/>
  <c r="P38" i="2"/>
  <c r="P39" i="2"/>
  <c r="P40" i="2"/>
  <c r="P41" i="2"/>
  <c r="P42" i="2"/>
  <c r="P43" i="2"/>
  <c r="P44" i="2"/>
  <c r="P45" i="2"/>
  <c r="P46" i="2"/>
  <c r="P47" i="2"/>
  <c r="P48" i="2"/>
  <c r="P30" i="2"/>
  <c r="P31" i="2"/>
  <c r="P32" i="2"/>
  <c r="P28" i="2"/>
  <c r="P27" i="2"/>
  <c r="P26" i="2"/>
  <c r="P24" i="2"/>
  <c r="P22" i="2"/>
  <c r="P9" i="2" s="1"/>
  <c r="P23" i="2"/>
  <c r="P10" i="2" s="1"/>
  <c r="P14" i="2" s="1"/>
  <c r="P47" i="4"/>
  <c r="P48" i="4"/>
  <c r="P49" i="4"/>
  <c r="P20" i="4"/>
  <c r="P21" i="4"/>
  <c r="P23" i="4"/>
  <c r="P24" i="4"/>
  <c r="P25" i="4"/>
  <c r="P27" i="4"/>
  <c r="P28" i="4"/>
  <c r="P29" i="4"/>
  <c r="P31" i="4"/>
  <c r="P32" i="4"/>
  <c r="P33" i="4"/>
  <c r="P35" i="4"/>
  <c r="P36" i="4"/>
  <c r="P37" i="4"/>
  <c r="P44" i="4"/>
  <c r="P45" i="4"/>
  <c r="P19" i="4"/>
  <c r="D8" i="7" l="1"/>
  <c r="M8" i="7"/>
  <c r="K8" i="7"/>
  <c r="I8" i="7"/>
  <c r="G8" i="7"/>
  <c r="E8" i="7"/>
  <c r="C8" i="7"/>
  <c r="B8" i="7"/>
  <c r="N70" i="7"/>
  <c r="P69" i="7" s="1"/>
  <c r="P86" i="7"/>
  <c r="N66" i="7"/>
  <c r="O13" i="5"/>
  <c r="F10" i="6"/>
  <c r="I10" i="6"/>
  <c r="O10" i="6"/>
  <c r="L10" i="6"/>
  <c r="N62" i="7"/>
  <c r="P11" i="2"/>
  <c r="O14" i="2" s="1"/>
  <c r="P13" i="2"/>
  <c r="P15" i="2" s="1"/>
  <c r="N42" i="7"/>
  <c r="N46" i="7" s="1"/>
  <c r="N30" i="7"/>
  <c r="D7" i="4"/>
  <c r="N7" i="4"/>
  <c r="L44" i="7" s="1"/>
  <c r="L7" i="4"/>
  <c r="J44" i="7" s="1"/>
  <c r="J7" i="4"/>
  <c r="H44" i="7" s="1"/>
  <c r="H7" i="4"/>
  <c r="F44" i="7" s="1"/>
  <c r="F7" i="4"/>
  <c r="D44" i="7" s="1"/>
  <c r="P6" i="4"/>
  <c r="P107" i="4"/>
  <c r="N43" i="7"/>
  <c r="N47" i="7" s="1"/>
  <c r="N51" i="7" s="1"/>
  <c r="N7" i="7"/>
  <c r="N11" i="7" s="1"/>
  <c r="N15" i="7" s="1"/>
  <c r="O7" i="4"/>
  <c r="M44" i="7" s="1"/>
  <c r="M7" i="4"/>
  <c r="K44" i="7" s="1"/>
  <c r="K7" i="4"/>
  <c r="I44" i="7" s="1"/>
  <c r="I7" i="4"/>
  <c r="G44" i="7" s="1"/>
  <c r="G7" i="4"/>
  <c r="E44" i="7" s="1"/>
  <c r="E7" i="4"/>
  <c r="C44" i="7" s="1"/>
  <c r="P5" i="4"/>
  <c r="N6" i="7"/>
  <c r="N10" i="7" s="1"/>
  <c r="N14" i="7" s="1"/>
  <c r="N34" i="7"/>
  <c r="P33" i="7" s="1"/>
  <c r="N26" i="7"/>
  <c r="P13" i="6"/>
  <c r="P11" i="6"/>
  <c r="P32" i="7" l="1"/>
  <c r="P68" i="7"/>
  <c r="P10" i="4"/>
  <c r="P14" i="4" s="1"/>
  <c r="I9" i="4"/>
  <c r="F9" i="4"/>
  <c r="O9" i="4"/>
  <c r="L9" i="4"/>
  <c r="P9" i="4"/>
  <c r="I8" i="4"/>
  <c r="O8" i="4"/>
  <c r="F8" i="4"/>
  <c r="L8" i="4"/>
  <c r="P15" i="6"/>
  <c r="O14" i="6" s="1"/>
  <c r="O13" i="2"/>
  <c r="N16" i="7"/>
  <c r="P14" i="7" s="1"/>
  <c r="N44" i="7"/>
  <c r="N12" i="7"/>
  <c r="N8" i="7"/>
  <c r="B44" i="7"/>
  <c r="P7" i="4"/>
  <c r="N48" i="7"/>
  <c r="N50" i="7"/>
  <c r="N52" i="7" l="1"/>
  <c r="P51" i="7" s="1"/>
  <c r="P15" i="7"/>
  <c r="I10" i="4"/>
  <c r="F10" i="4"/>
  <c r="O10" i="4"/>
  <c r="L10" i="4"/>
  <c r="P13" i="4"/>
  <c r="P15" i="4" s="1"/>
  <c r="P11" i="4"/>
  <c r="O14" i="4" s="1"/>
  <c r="O13" i="6"/>
  <c r="P50" i="7" l="1"/>
  <c r="O13" i="4"/>
</calcChain>
</file>

<file path=xl/sharedStrings.xml><?xml version="1.0" encoding="utf-8"?>
<sst xmlns="http://schemas.openxmlformats.org/spreadsheetml/2006/main" count="1074" uniqueCount="370">
  <si>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</si>
  <si>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</si>
  <si>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</si>
  <si>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</si>
  <si>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</si>
  <si>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</si>
  <si>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</si>
  <si>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</si>
  <si>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</si>
  <si>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</si>
  <si>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</si>
  <si>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</si>
  <si>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Päevane</t>
  </si>
  <si>
    <t>kWh</t>
  </si>
  <si>
    <t>MWh</t>
  </si>
  <si>
    <t>GWh</t>
  </si>
  <si>
    <t>Öine</t>
  </si>
  <si>
    <t>Staadioni 48</t>
  </si>
  <si>
    <t>Ilmatsalu 46</t>
  </si>
  <si>
    <t>Jaamamõisa 30</t>
  </si>
  <si>
    <t>Jaani 7</t>
  </si>
  <si>
    <t>Küüni 3</t>
  </si>
  <si>
    <t>Pepleri 27</t>
  </si>
  <si>
    <t>Pikk 63</t>
  </si>
  <si>
    <t>Kokku</t>
  </si>
  <si>
    <t>Tartu Hooldekodu</t>
  </si>
  <si>
    <t>A korpus</t>
  </si>
  <si>
    <t>Aleksandri 10</t>
  </si>
  <si>
    <t>Kaunase pst.67</t>
  </si>
  <si>
    <t>Sõpruse pst.12</t>
  </si>
  <si>
    <t>Ploomi 1</t>
  </si>
  <si>
    <t>Tamme pst. 43a</t>
  </si>
  <si>
    <t>Õpetaja 10</t>
  </si>
  <si>
    <t>Tähe 56</t>
  </si>
  <si>
    <t>Kummeli 5</t>
  </si>
  <si>
    <t>Tiigi seltsimaja</t>
  </si>
  <si>
    <t>Tiigi 11</t>
  </si>
  <si>
    <t>Kaunase pst.68</t>
  </si>
  <si>
    <t xml:space="preserve"> Laste turvakodu</t>
  </si>
  <si>
    <t>Tiigi 55</t>
  </si>
  <si>
    <t>Linnamuuseum</t>
  </si>
  <si>
    <t>Narva mnt. 23</t>
  </si>
  <si>
    <t>Jaama 14</t>
  </si>
  <si>
    <t>Riia 38</t>
  </si>
  <si>
    <t>Jaani 16</t>
  </si>
  <si>
    <t xml:space="preserve"> Linnaraamatukogu</t>
  </si>
  <si>
    <t>Kompanii 3/5</t>
  </si>
  <si>
    <t>Puiestee 126</t>
  </si>
  <si>
    <t>Puiestee 62</t>
  </si>
  <si>
    <t>Kaunase pst.69</t>
  </si>
  <si>
    <t>Tiigi 25</t>
  </si>
  <si>
    <t>Aardla 138</t>
  </si>
  <si>
    <t>Veeriku 41</t>
  </si>
  <si>
    <t>Lutsu 4/8</t>
  </si>
  <si>
    <t>Lutsu 2</t>
  </si>
  <si>
    <t>Uus 54</t>
  </si>
  <si>
    <t>Ida 8</t>
  </si>
  <si>
    <t>Lubja 14</t>
  </si>
  <si>
    <t>Mõisavahe 32</t>
  </si>
  <si>
    <t>Põllu 11</t>
  </si>
  <si>
    <t>Tamme pst.24a</t>
  </si>
  <si>
    <t>Vanemuise 35</t>
  </si>
  <si>
    <t>Kroonuaia 7</t>
  </si>
  <si>
    <t>Anne 65</t>
  </si>
  <si>
    <t>Puusepa 10</t>
  </si>
  <si>
    <t>Anne 9</t>
  </si>
  <si>
    <t>Tähe 103</t>
  </si>
  <si>
    <t>Aianduse 4</t>
  </si>
  <si>
    <t>Raatuse 88a</t>
  </si>
  <si>
    <t>Kaunase pst 71</t>
  </si>
  <si>
    <t>Sepa 18</t>
  </si>
  <si>
    <t>Ropka tee 25</t>
  </si>
  <si>
    <t>Vanemuise 28</t>
  </si>
  <si>
    <t>Taara pst.8</t>
  </si>
  <si>
    <t>Anne 67</t>
  </si>
  <si>
    <t>Ilmatsalu 24a</t>
  </si>
  <si>
    <t>Tammsaare 10</t>
  </si>
  <si>
    <t>Tõnissoni 3</t>
  </si>
  <si>
    <t>Ropka 34</t>
  </si>
  <si>
    <t>Kalevi 52a</t>
  </si>
  <si>
    <t>Kesk 6</t>
  </si>
  <si>
    <t>Ravila 43</t>
  </si>
  <si>
    <t>Kivi 44</t>
  </si>
  <si>
    <t>Anne 63</t>
  </si>
  <si>
    <t>Akadeemia 2</t>
  </si>
  <si>
    <t>Herbert Masingu</t>
  </si>
  <si>
    <t>Vanemuise 33</t>
  </si>
  <si>
    <t>Anne 69</t>
  </si>
  <si>
    <t>I Muusikakool</t>
  </si>
  <si>
    <t>Tähe 5</t>
  </si>
  <si>
    <t>jaanuar</t>
  </si>
  <si>
    <t>Sass</t>
  </si>
  <si>
    <t>Aadress</t>
  </si>
  <si>
    <t>Nimetus</t>
  </si>
  <si>
    <t>Triinu ja Taavi</t>
  </si>
  <si>
    <t>Pääsupesa</t>
  </si>
  <si>
    <t>Ploomike</t>
  </si>
  <si>
    <t xml:space="preserve"> Tõruke</t>
  </si>
  <si>
    <t>Klaabu</t>
  </si>
  <si>
    <t>Liiva 32</t>
  </si>
  <si>
    <t>keskus</t>
  </si>
  <si>
    <t>B korpus</t>
  </si>
  <si>
    <t>Kelluke</t>
  </si>
  <si>
    <t>Mänguasjamuuseum</t>
  </si>
  <si>
    <t>Teatri Kodu</t>
  </si>
  <si>
    <t>Hellik</t>
  </si>
  <si>
    <t>Lotte</t>
  </si>
  <si>
    <t>Lille Maja</t>
  </si>
  <si>
    <t>Lille 9</t>
  </si>
  <si>
    <t>Sirel</t>
  </si>
  <si>
    <t>Mõmmik</t>
  </si>
  <si>
    <t>Maarjamõisa</t>
  </si>
  <si>
    <t>Annike</t>
  </si>
  <si>
    <t>Rukkilill</t>
  </si>
  <si>
    <t>Ristikhein</t>
  </si>
  <si>
    <t>Midrimaa</t>
  </si>
  <si>
    <t>Nukitsamees</t>
  </si>
  <si>
    <t>Krõll</t>
  </si>
  <si>
    <t>Meelespea</t>
  </si>
  <si>
    <t>Tähtvere</t>
  </si>
  <si>
    <t>Lastekeskus</t>
  </si>
  <si>
    <t>Kesklinna</t>
  </si>
  <si>
    <t>Poku</t>
  </si>
  <si>
    <t>Kivike</t>
  </si>
  <si>
    <t>Kannike</t>
  </si>
  <si>
    <t>Karoliine</t>
  </si>
  <si>
    <t>Helika</t>
  </si>
  <si>
    <t>Piilupesa</t>
  </si>
  <si>
    <t>aasta</t>
  </si>
  <si>
    <t>Annelinna</t>
  </si>
  <si>
    <t>Gümnaasium</t>
  </si>
  <si>
    <t>Hugo Treffneri</t>
  </si>
  <si>
    <t>Munga 12</t>
  </si>
  <si>
    <t>Lastekunstikool</t>
  </si>
  <si>
    <t>Tiigi 61</t>
  </si>
  <si>
    <t>Kroonuaia Kool</t>
  </si>
  <si>
    <t>Maarja Kool</t>
  </si>
  <si>
    <t>Veeriku Kool</t>
  </si>
  <si>
    <t>Kutseharidus-</t>
  </si>
  <si>
    <t>Tamme</t>
  </si>
  <si>
    <t>Jaan Poska</t>
  </si>
  <si>
    <t>Kesklinna Kool</t>
  </si>
  <si>
    <t>Descartes'i</t>
  </si>
  <si>
    <t>Mart Reiniku</t>
  </si>
  <si>
    <t>Miina Härma</t>
  </si>
  <si>
    <t>Kool</t>
  </si>
  <si>
    <t>Lina 2</t>
  </si>
  <si>
    <t>Karlova</t>
  </si>
  <si>
    <t>Annemõisa 4</t>
  </si>
  <si>
    <t>sotsiaalelamu</t>
  </si>
  <si>
    <t>Kalda tee 40</t>
  </si>
  <si>
    <t>Puiestee 79</t>
  </si>
  <si>
    <t>Lubja 7</t>
  </si>
  <si>
    <t>Nisu 2a</t>
  </si>
  <si>
    <t>Rahu 8</t>
  </si>
  <si>
    <t>Kaunase pst 22</t>
  </si>
  <si>
    <t>Kaunase pst 23</t>
  </si>
  <si>
    <t>II Muusikakool</t>
  </si>
  <si>
    <t>Äriruumid</t>
  </si>
  <si>
    <t>Puiestee 114</t>
  </si>
  <si>
    <t>hoone 3-3</t>
  </si>
  <si>
    <t>hoone 3-7/1</t>
  </si>
  <si>
    <t>hoone 3-7/2</t>
  </si>
  <si>
    <t>hoone 3-8/1</t>
  </si>
  <si>
    <t>hoone 3-8/2</t>
  </si>
  <si>
    <t>Vaksali 14</t>
  </si>
  <si>
    <t>Tähe 101</t>
  </si>
  <si>
    <t>Bürooruumid</t>
  </si>
  <si>
    <t>Raekoda</t>
  </si>
  <si>
    <t>I k</t>
  </si>
  <si>
    <t>II k</t>
  </si>
  <si>
    <t>Raekoja plats 3</t>
  </si>
  <si>
    <t>Raekoja plats 12</t>
  </si>
  <si>
    <t>Jaama 122</t>
  </si>
  <si>
    <t>Rahumäe kalmistu</t>
  </si>
  <si>
    <t>Puiestee 3</t>
  </si>
  <si>
    <t>Leinamaja</t>
  </si>
  <si>
    <t>Külmkamber</t>
  </si>
  <si>
    <t>Puiestee kalmistu</t>
  </si>
  <si>
    <t>Puiestee 3a</t>
  </si>
  <si>
    <t>Võru 75a</t>
  </si>
  <si>
    <t>Pauluse kalmistu</t>
  </si>
  <si>
    <t>Kalmistu 22</t>
  </si>
  <si>
    <t>Raadi kalmistu</t>
  </si>
  <si>
    <t>Annemõisa 1</t>
  </si>
  <si>
    <t>Mõisavahe 67</t>
  </si>
  <si>
    <t>Puiestee 114a</t>
  </si>
  <si>
    <t>Staadioni 34</t>
  </si>
  <si>
    <t>Kastani 139</t>
  </si>
  <si>
    <t>Ülikooli 11</t>
  </si>
  <si>
    <t>Ajutised lühiajalised</t>
  </si>
  <si>
    <t>Prognoos</t>
  </si>
  <si>
    <t>Vanemuise 48</t>
  </si>
  <si>
    <t>I - II korrus</t>
  </si>
  <si>
    <t>38ZEE-00638092-U</t>
  </si>
  <si>
    <t>III - IV korrus</t>
  </si>
  <si>
    <t>38ZEE-00638094-O</t>
  </si>
  <si>
    <t>Küüni 5</t>
  </si>
  <si>
    <t>kelder</t>
  </si>
  <si>
    <t>38ZEE-00638089-D</t>
  </si>
  <si>
    <t>38ZEE-00638091-X</t>
  </si>
  <si>
    <t>38ZEE-00638095-L</t>
  </si>
  <si>
    <t>Elektriautod öösel</t>
  </si>
  <si>
    <t>38ZEE-00638098-C</t>
  </si>
  <si>
    <t>38ZEE-00638099-9</t>
  </si>
  <si>
    <t>38ZEE-00638100-U</t>
  </si>
  <si>
    <t>38ZEE-00638101-R</t>
  </si>
  <si>
    <t>38ZEE-00638102-O</t>
  </si>
  <si>
    <t>38ZEE-00638105-F</t>
  </si>
  <si>
    <t>38ZEE-00638113-H</t>
  </si>
  <si>
    <t>38ZEE-00638107-9</t>
  </si>
  <si>
    <t>38ZEE-00638106-C</t>
  </si>
  <si>
    <t>38ZEE-00638110-Q</t>
  </si>
  <si>
    <t>38ZEE-00638112-K</t>
  </si>
  <si>
    <t>38ZEE-00638114-E</t>
  </si>
  <si>
    <t>38ZEE-00638118-2</t>
  </si>
  <si>
    <t>38ZEE-00674807-7</t>
  </si>
  <si>
    <t>38ZEE-00688164-X</t>
  </si>
  <si>
    <t>38ZEE-00281470-Q</t>
  </si>
  <si>
    <t>38ZEE-00281498-V</t>
  </si>
  <si>
    <t>38ZEE-00281502-6</t>
  </si>
  <si>
    <t>38ZEE-00281503-3</t>
  </si>
  <si>
    <t>38ZEE-00281506-V</t>
  </si>
  <si>
    <t>38ZEE-00281519-I</t>
  </si>
  <si>
    <t>38ZEE-00281534-P</t>
  </si>
  <si>
    <t>38ZEE-00281535-M</t>
  </si>
  <si>
    <t>38ZEE-00281536-J</t>
  </si>
  <si>
    <t>38ZEE-00281538-D</t>
  </si>
  <si>
    <t>38ZEE-00281539-A</t>
  </si>
  <si>
    <t>Vetelpääste hoone</t>
  </si>
  <si>
    <t>38ZEE-00363719-2</t>
  </si>
  <si>
    <t>l/a Sipsik, p/k Kalda</t>
  </si>
  <si>
    <t>38ZEE-00384329-Z</t>
  </si>
  <si>
    <t>38ZEE-00398772-M</t>
  </si>
  <si>
    <t>Nooruse 9</t>
  </si>
  <si>
    <t>38ZEE-00688180-0</t>
  </si>
  <si>
    <t>38ZEE-00688179-E</t>
  </si>
  <si>
    <t>+Kooli 14</t>
  </si>
  <si>
    <t>2 mõõtepunkti</t>
  </si>
  <si>
    <t>+Kopli 1 +Struve 8a</t>
  </si>
  <si>
    <t>+ Puiestee 126b</t>
  </si>
  <si>
    <t>aasta %</t>
  </si>
  <si>
    <t>I kv %</t>
  </si>
  <si>
    <t>II kv %</t>
  </si>
  <si>
    <t>III kv %</t>
  </si>
  <si>
    <t>IV kv %</t>
  </si>
  <si>
    <t>38ZEE-00115828-Z</t>
  </si>
  <si>
    <t>38ZEE-00438724-X</t>
  </si>
  <si>
    <t>38ZEE-00438725-U</t>
  </si>
  <si>
    <t>3 mõõtepunkti</t>
  </si>
  <si>
    <t>38ZEE-00678549-D, 38ZEE-00673054-5, 38ZEE-00696200-W</t>
  </si>
  <si>
    <t>38ZEE-00677661-U</t>
  </si>
  <si>
    <t>38ZEE-00424340-E</t>
  </si>
  <si>
    <t>38ZEE-00667303-X</t>
  </si>
  <si>
    <t>38ZEE-00667265-8</t>
  </si>
  <si>
    <t>38ZEE-00241494-Y</t>
  </si>
  <si>
    <t>38ZEE-00240283-K</t>
  </si>
  <si>
    <t>38ZEE-00242333-N</t>
  </si>
  <si>
    <t>38ZEE-00240282-N</t>
  </si>
  <si>
    <t>38ZEE-00530886-1</t>
  </si>
  <si>
    <t>38ZEE-00502790-T</t>
  </si>
  <si>
    <t>(leping 316898001)</t>
  </si>
  <si>
    <t>(leping 316898002)</t>
  </si>
  <si>
    <t>38ZEE-00252485-M</t>
  </si>
  <si>
    <t>Hariduse Tugi-</t>
  </si>
  <si>
    <t>teenuste Keskus</t>
  </si>
  <si>
    <t>38ZEE-00441392-T</t>
  </si>
  <si>
    <t>38ZEE-00464983-5</t>
  </si>
  <si>
    <t>38ZEE-00312736-7</t>
  </si>
  <si>
    <t>38ZEE-00434962-0</t>
  </si>
  <si>
    <t>38ZEE-00257942-T</t>
  </si>
  <si>
    <t>Veski 35</t>
  </si>
  <si>
    <t>Päevakeskus Tähtvere</t>
  </si>
  <si>
    <t>38ZEE-00462423-T</t>
  </si>
  <si>
    <t>Uus 56</t>
  </si>
  <si>
    <t>Anne Noortekeskus</t>
  </si>
  <si>
    <t>38ZEE-00449742-I</t>
  </si>
  <si>
    <t>lepingud (manööver),</t>
  </si>
  <si>
    <t>üksikud korterid, üüriruumid</t>
  </si>
  <si>
    <t>38ZEE-00667390-6, 38ZEE-00673249-L</t>
  </si>
  <si>
    <t>38ZEE-00415100-4, 38ZEE-00415099-K</t>
  </si>
  <si>
    <t>38ZEE-00441114-5</t>
  </si>
  <si>
    <t>38ZEE-00441116-M</t>
  </si>
  <si>
    <t>38ZEE-00441061-M</t>
  </si>
  <si>
    <t>5 mõõtepunkti</t>
  </si>
  <si>
    <t>38ZEE-00266637-W, 38ZEE-00355315-T, 38ZEE-00463063-R, 38ZEE-00266635-1, 38ZEE-00266636-Z</t>
  </si>
  <si>
    <t>38ZEE-00437611-K</t>
  </si>
  <si>
    <t>38ZEE-00266450-I</t>
  </si>
  <si>
    <t>38ZEE-00266451-F</t>
  </si>
  <si>
    <t>38ZEE-00469794-F, 38ZEE-00476569-X</t>
  </si>
  <si>
    <t>+Riia 25 +Riia 25a</t>
  </si>
  <si>
    <t>38ZEE-00437609-0, 38ZEE-00437610-N, 38ZEE-00344689-O</t>
  </si>
  <si>
    <t>38ZEE-00437643-2</t>
  </si>
  <si>
    <t>38ZEE-00437228-F, 38ZEE-00437230-Z, 38ZEE-00437231-W</t>
  </si>
  <si>
    <t>38ZEE-00263128-2</t>
  </si>
  <si>
    <t>38ZEE-00334179-N</t>
  </si>
  <si>
    <t>38ZEE-00438711-9</t>
  </si>
  <si>
    <t>38ZEE-00537565-M</t>
  </si>
  <si>
    <t>38ZEE-00435410-8</t>
  </si>
  <si>
    <t>38ZEE-00461455-H</t>
  </si>
  <si>
    <t>38ZEE-00350395-R</t>
  </si>
  <si>
    <t>38ZEE-00435594-X</t>
  </si>
  <si>
    <t>38ZEE-00435427-K</t>
  </si>
  <si>
    <t>38ZEE-00536346-6</t>
  </si>
  <si>
    <t>38ZEE-00470642-J</t>
  </si>
  <si>
    <t>38ZEE-00270991-3</t>
  </si>
  <si>
    <t>38ZEE-00435018-4</t>
  </si>
  <si>
    <t>38ZEE-00259403-I</t>
  </si>
  <si>
    <t>38ZEE-00437222-X</t>
  </si>
  <si>
    <t>38ZEE-00697397-1</t>
  </si>
  <si>
    <t>38ZEE-00355097-6</t>
  </si>
  <si>
    <t>38ZEE-00349902-W</t>
  </si>
  <si>
    <t>38ZEE-00695724-U</t>
  </si>
  <si>
    <t>38ZEE-00469001-L</t>
  </si>
  <si>
    <t>38ZEE-00438731-1</t>
  </si>
  <si>
    <t>38ZEE-00301131-S</t>
  </si>
  <si>
    <t>38ZEE-00573064-9</t>
  </si>
  <si>
    <t>38ZEE-00350738-M</t>
  </si>
  <si>
    <t>38ZEE-00435014-G</t>
  </si>
  <si>
    <t>38ZEE-00350696-9</t>
  </si>
  <si>
    <t>38ZEE-00216578-G</t>
  </si>
  <si>
    <t>38ZEE-00299924-S</t>
  </si>
  <si>
    <t>38ZEE-00441072-F</t>
  </si>
  <si>
    <t>38ZEE-00640179-G</t>
  </si>
  <si>
    <t>38ZEE-00640176-P</t>
  </si>
  <si>
    <t>38ZEE-00640177-M</t>
  </si>
  <si>
    <t>38ZEE-00686072-F</t>
  </si>
  <si>
    <t>38ZEE-00640180-2</t>
  </si>
  <si>
    <t>38ZEE-00640178-J</t>
  </si>
  <si>
    <t>38ZEE-00640175-S</t>
  </si>
  <si>
    <t>38ZEE-00436581-3</t>
  </si>
  <si>
    <t>38ZEE-00535191-H</t>
  </si>
  <si>
    <t>38ZEE-00350260-M</t>
  </si>
  <si>
    <t>38ZEE-00468170-Y</t>
  </si>
  <si>
    <t>38ZEE-00437590-X</t>
  </si>
  <si>
    <t>Pepleri 10</t>
  </si>
  <si>
    <t>38ZEE-00455215-Q</t>
  </si>
  <si>
    <t>38ZEE-00441127-F, 38ZEE-00441126-I</t>
  </si>
  <si>
    <t>II OSA - A</t>
  </si>
  <si>
    <t>II OSA - B</t>
  </si>
  <si>
    <t>II OSA - C</t>
  </si>
  <si>
    <t>II OSA - D</t>
  </si>
  <si>
    <t>Forseliuse Kool</t>
  </si>
  <si>
    <t>Raatuse Kool</t>
  </si>
  <si>
    <t>Kaunase pst 70</t>
  </si>
  <si>
    <t>Kivilinna Kool</t>
  </si>
  <si>
    <t>38ZEE-00667568-L</t>
  </si>
  <si>
    <t>38ZEE-00667569-I</t>
  </si>
  <si>
    <t>38ZEE-00674176-H, 38ZEE-00674177-E</t>
  </si>
  <si>
    <t>liitub 2015 suvel</t>
  </si>
  <si>
    <t>Hansa Kool</t>
  </si>
  <si>
    <t>Naerumaa (I)</t>
  </si>
  <si>
    <t>Naerumaa (II)</t>
  </si>
  <si>
    <t>38ZEE-00472389-M, 38ZEE-00472388-P</t>
  </si>
  <si>
    <t>Aleksander Puškini</t>
  </si>
  <si>
    <t>Variku Kool</t>
  </si>
  <si>
    <t>Kristjan Jaak Petersoni</t>
  </si>
  <si>
    <t>Jaama 123</t>
  </si>
  <si>
    <t>38ZEE-00454422-R</t>
  </si>
  <si>
    <t>II OSA</t>
  </si>
  <si>
    <t>KESKMINE KOGUTARBIMINE KUUDE LÕIKES - 2014/2015</t>
  </si>
  <si>
    <t>2014 tarbimine</t>
  </si>
  <si>
    <t>Tartu linnale kuuluvate elamute keskmine tarbimine kuude lõikes - 2014/2015</t>
  </si>
  <si>
    <t>Tartu linna lasteaedade keskmine tarbimine kuude lõikes - 2014/2015</t>
  </si>
  <si>
    <t>Tartu linna koolide keskmine tarbimine kuude lõikes - 2014/2015</t>
  </si>
  <si>
    <t>Tartu linnale kuuluvate muude hoonete keskmine tarbimine kuude lõikes - 2014/2015</t>
  </si>
  <si>
    <r>
      <t xml:space="preserve">Tartu linnale kuuluvate elamute keskmine tarbimine kuude lõikes - </t>
    </r>
    <r>
      <rPr>
        <b/>
        <sz val="12"/>
        <color theme="9"/>
        <rFont val="Arial"/>
        <family val="2"/>
        <charset val="186"/>
      </rPr>
      <t>2014</t>
    </r>
    <r>
      <rPr>
        <b/>
        <sz val="12"/>
        <rFont val="Arial"/>
        <family val="2"/>
        <charset val="186"/>
      </rPr>
      <t>/</t>
    </r>
    <r>
      <rPr>
        <b/>
        <sz val="12"/>
        <color rgb="FF00B050"/>
        <rFont val="Arial"/>
        <family val="2"/>
        <charset val="186"/>
      </rPr>
      <t>2015</t>
    </r>
  </si>
  <si>
    <r>
      <t xml:space="preserve">Tartu linnale kuuluvate muude hoonete keskmine tarbimine kuude lõikes - </t>
    </r>
    <r>
      <rPr>
        <b/>
        <sz val="12"/>
        <color theme="9"/>
        <rFont val="Arial"/>
        <family val="2"/>
        <charset val="186"/>
      </rPr>
      <t>2014</t>
    </r>
    <r>
      <rPr>
        <b/>
        <sz val="12"/>
        <rFont val="Arial"/>
        <family val="2"/>
        <charset val="186"/>
      </rPr>
      <t>/</t>
    </r>
    <r>
      <rPr>
        <b/>
        <sz val="12"/>
        <color rgb="FF00B050"/>
        <rFont val="Arial"/>
        <family val="2"/>
        <charset val="186"/>
      </rPr>
      <t>2015</t>
    </r>
    <r>
      <rPr>
        <b/>
        <sz val="12"/>
        <rFont val="Arial"/>
        <family val="2"/>
        <charset val="186"/>
      </rPr>
      <t xml:space="preserve"> </t>
    </r>
  </si>
  <si>
    <r>
      <t xml:space="preserve">Tartu linna koolide keskmine tarbimine kuude lõikes - </t>
    </r>
    <r>
      <rPr>
        <b/>
        <sz val="12"/>
        <color theme="9"/>
        <rFont val="Arial"/>
        <family val="2"/>
        <charset val="186"/>
      </rPr>
      <t>2014</t>
    </r>
    <r>
      <rPr>
        <b/>
        <sz val="12"/>
        <color rgb="FF00B050"/>
        <rFont val="Arial"/>
        <family val="2"/>
        <charset val="186"/>
      </rPr>
      <t>/2015</t>
    </r>
    <r>
      <rPr>
        <b/>
        <sz val="12"/>
        <rFont val="Arial"/>
        <family val="2"/>
        <charset val="186"/>
      </rPr>
      <t xml:space="preserve"> </t>
    </r>
  </si>
  <si>
    <r>
      <t xml:space="preserve">Tartu linna lasteaedade keskmine tarbimine kuude lõikes - </t>
    </r>
    <r>
      <rPr>
        <b/>
        <sz val="12"/>
        <color theme="9"/>
        <rFont val="Arial"/>
        <family val="2"/>
        <charset val="186"/>
      </rPr>
      <t>2014</t>
    </r>
    <r>
      <rPr>
        <b/>
        <sz val="12"/>
        <color rgb="FF00B050"/>
        <rFont val="Arial"/>
        <family val="2"/>
        <charset val="186"/>
      </rPr>
      <t>/2015</t>
    </r>
    <r>
      <rPr>
        <b/>
        <sz val="12"/>
        <rFont val="Arial"/>
        <family val="2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</si>
</sst>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0.0"/>
  </numFmts>
  <fonts count="39">
    <font>
      <sz val="11"/>
      <color theme="1"/>
      <name val="Arial"/>
      <family val="2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1"/>
      <color rgb="FF0000FF"/>
      <name val="Arial"/>
      <family val="2"/>
      <charset val="186"/>
    </font>
    <font>
      <sz val="11"/>
      <color rgb="FFFF00FF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2"/>
      <color theme="1"/>
      <name val="Arial"/>
      <family val="2"/>
      <charset val="186"/>
    </font>
    <font>
      <sz val="10"/>
      <color theme="1"/>
      <name val="Arial1"/>
      <charset val="186"/>
    </font>
    <font>
      <b/>
      <sz val="10"/>
      <color theme="1"/>
      <name val="Arial1"/>
      <charset val="186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name val="Arial1"/>
      <charset val="186"/>
    </font>
    <font>
      <b/>
      <sz val="10"/>
      <name val="Arial1"/>
      <charset val="186"/>
    </font>
    <font>
      <sz val="10"/>
      <color rgb="FF0000FF"/>
      <name val="Arial"/>
      <family val="2"/>
      <charset val="186"/>
    </font>
    <font>
      <sz val="10"/>
      <color rgb="FFFF00FF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rgb="FF00B05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rgb="FF00B050"/>
      <name val="Arial1"/>
      <charset val="186"/>
    </font>
    <font>
      <sz val="10"/>
      <color rgb="FF00B050"/>
      <name val="Arial1"/>
      <charset val="186"/>
    </font>
    <font>
      <sz val="10"/>
      <color rgb="FF00B050"/>
      <name val="Arial"/>
      <family val="2"/>
      <charset val="186"/>
    </font>
    <font>
      <sz val="10"/>
      <color rgb="FF0070C0"/>
      <name val="Arial"/>
      <family val="2"/>
      <charset val="186"/>
    </font>
    <font>
      <sz val="10"/>
      <color rgb="FFC00000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2"/>
      <color theme="9"/>
      <name val="Arial"/>
      <family val="2"/>
      <charset val="186"/>
    </font>
    <font>
      <b/>
      <sz val="10"/>
      <color theme="9"/>
      <name val="Arial1"/>
      <charset val="186"/>
    </font>
    <font>
      <b/>
      <sz val="10"/>
      <color theme="9"/>
      <name val="Arial"/>
      <family val="2"/>
      <charset val="186"/>
    </font>
    <font>
      <sz val="10"/>
      <color theme="9"/>
      <name val="Arial"/>
      <family val="2"/>
      <charset val="186"/>
    </font>
    <font>
      <sz val="10"/>
      <color theme="9"/>
      <name val="Arial1"/>
      <charset val="186"/>
    </font>
    <font>
      <sz val="11"/>
      <color theme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20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7" fillId="0" borderId="0" xfId="0" applyFont="1" applyAlignment="1">
      <alignment horizontal="center"/>
    </xf>
    <xf numFmtId="0" fontId="8" fillId="0" borderId="3" xfId="0" applyFont="1" applyBorder="1"/>
    <xf numFmtId="0" fontId="9" fillId="0" borderId="3" xfId="0" applyFont="1" applyBorder="1"/>
    <xf numFmtId="0" fontId="0" fillId="0" borderId="0" xfId="0" applyAlignment="1">
      <alignment horizontal="center"/>
    </xf>
    <xf numFmtId="0" fontId="8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1" xfId="0" applyFont="1" applyBorder="1"/>
    <xf numFmtId="0" fontId="8" fillId="0" borderId="5" xfId="0" applyFont="1" applyBorder="1"/>
    <xf numFmtId="0" fontId="9" fillId="0" borderId="0" xfId="0" applyFont="1" applyBorder="1"/>
    <xf numFmtId="0" fontId="14" fillId="0" borderId="3" xfId="0" applyFont="1" applyBorder="1"/>
    <xf numFmtId="0" fontId="13" fillId="0" borderId="0" xfId="0" applyFont="1"/>
    <xf numFmtId="0" fontId="15" fillId="0" borderId="3" xfId="0" applyFont="1" applyBorder="1"/>
    <xf numFmtId="0" fontId="15" fillId="0" borderId="0" xfId="0" applyFont="1" applyBorder="1"/>
    <xf numFmtId="2" fontId="5" fillId="0" borderId="0" xfId="0" applyNumberFormat="1" applyFont="1"/>
    <xf numFmtId="165" fontId="5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165" fontId="3" fillId="0" borderId="0" xfId="0" applyNumberFormat="1" applyFont="1" applyBorder="1"/>
    <xf numFmtId="165" fontId="4" fillId="0" borderId="0" xfId="0" applyNumberFormat="1" applyFont="1" applyBorder="1"/>
    <xf numFmtId="2" fontId="3" fillId="0" borderId="0" xfId="0" applyNumberFormat="1" applyFont="1" applyBorder="1"/>
    <xf numFmtId="2" fontId="4" fillId="0" borderId="0" xfId="0" applyNumberFormat="1" applyFont="1" applyBorder="1"/>
    <xf numFmtId="0" fontId="5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Fill="1" applyBorder="1"/>
    <xf numFmtId="1" fontId="3" fillId="0" borderId="4" xfId="0" applyNumberFormat="1" applyFont="1" applyBorder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/>
    <xf numFmtId="0" fontId="9" fillId="0" borderId="8" xfId="0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Border="1"/>
    <xf numFmtId="0" fontId="19" fillId="0" borderId="3" xfId="0" applyFont="1" applyBorder="1"/>
    <xf numFmtId="9" fontId="0" fillId="0" borderId="0" xfId="5" applyFont="1"/>
    <xf numFmtId="0" fontId="9" fillId="0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2" fillId="0" borderId="0" xfId="0" applyNumberFormat="1" applyFont="1"/>
    <xf numFmtId="1" fontId="4" fillId="0" borderId="4" xfId="0" applyNumberFormat="1" applyFont="1" applyBorder="1"/>
    <xf numFmtId="0" fontId="8" fillId="0" borderId="16" xfId="0" applyFont="1" applyBorder="1"/>
    <xf numFmtId="0" fontId="22" fillId="0" borderId="0" xfId="0" applyFont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4" fillId="0" borderId="3" xfId="0" applyFont="1" applyBorder="1"/>
    <xf numFmtId="0" fontId="23" fillId="0" borderId="3" xfId="0" applyFont="1" applyBorder="1"/>
    <xf numFmtId="0" fontId="25" fillId="0" borderId="3" xfId="0" applyFont="1" applyBorder="1"/>
    <xf numFmtId="0" fontId="23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3" fontId="16" fillId="0" borderId="4" xfId="0" applyNumberFormat="1" applyFont="1" applyBorder="1"/>
    <xf numFmtId="0" fontId="16" fillId="0" borderId="0" xfId="0" applyFont="1"/>
    <xf numFmtId="3" fontId="17" fillId="0" borderId="4" xfId="0" applyNumberFormat="1" applyFont="1" applyBorder="1"/>
    <xf numFmtId="0" fontId="17" fillId="0" borderId="0" xfId="0" applyFont="1"/>
    <xf numFmtId="3" fontId="18" fillId="0" borderId="4" xfId="0" applyNumberFormat="1" applyFont="1" applyBorder="1"/>
    <xf numFmtId="0" fontId="18" fillId="0" borderId="0" xfId="0" applyFont="1"/>
    <xf numFmtId="3" fontId="26" fillId="0" borderId="14" xfId="0" applyNumberFormat="1" applyFont="1" applyBorder="1"/>
    <xf numFmtId="9" fontId="19" fillId="0" borderId="13" xfId="5" applyFont="1" applyBorder="1"/>
    <xf numFmtId="9" fontId="19" fillId="0" borderId="15" xfId="5" applyFont="1" applyBorder="1"/>
    <xf numFmtId="3" fontId="27" fillId="0" borderId="16" xfId="0" applyNumberFormat="1" applyFont="1" applyBorder="1"/>
    <xf numFmtId="9" fontId="19" fillId="0" borderId="0" xfId="5" applyFont="1" applyBorder="1"/>
    <xf numFmtId="9" fontId="19" fillId="0" borderId="17" xfId="5" applyFont="1" applyBorder="1"/>
    <xf numFmtId="165" fontId="16" fillId="0" borderId="0" xfId="0" applyNumberFormat="1" applyFont="1"/>
    <xf numFmtId="0" fontId="25" fillId="0" borderId="0" xfId="0" applyFont="1" applyAlignment="1">
      <alignment horizontal="center"/>
    </xf>
    <xf numFmtId="3" fontId="18" fillId="0" borderId="18" xfId="0" applyNumberFormat="1" applyFont="1" applyBorder="1"/>
    <xf numFmtId="0" fontId="19" fillId="0" borderId="12" xfId="0" applyFont="1" applyBorder="1"/>
    <xf numFmtId="9" fontId="19" fillId="0" borderId="19" xfId="5" applyFont="1" applyBorder="1"/>
    <xf numFmtId="165" fontId="17" fillId="0" borderId="0" xfId="0" applyNumberFormat="1" applyFont="1"/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5" fontId="18" fillId="0" borderId="0" xfId="0" applyNumberFormat="1" applyFont="1"/>
    <xf numFmtId="9" fontId="19" fillId="0" borderId="0" xfId="5" applyFont="1"/>
    <xf numFmtId="2" fontId="16" fillId="0" borderId="0" xfId="0" applyNumberFormat="1" applyFont="1"/>
    <xf numFmtId="2" fontId="17" fillId="0" borderId="0" xfId="0" applyNumberFormat="1" applyFont="1"/>
    <xf numFmtId="2" fontId="18" fillId="0" borderId="0" xfId="0" applyNumberFormat="1" applyFont="1"/>
    <xf numFmtId="0" fontId="18" fillId="0" borderId="4" xfId="0" applyFont="1" applyBorder="1" applyAlignment="1">
      <alignment horizontal="center"/>
    </xf>
    <xf numFmtId="0" fontId="19" fillId="0" borderId="6" xfId="0" applyFont="1" applyBorder="1"/>
    <xf numFmtId="0" fontId="18" fillId="0" borderId="6" xfId="0" applyFont="1" applyBorder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8" fillId="0" borderId="3" xfId="0" applyFont="1" applyBorder="1"/>
    <xf numFmtId="0" fontId="31" fillId="0" borderId="0" xfId="0" applyFont="1"/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34" fillId="0" borderId="8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6" fillId="0" borderId="3" xfId="0" applyFont="1" applyBorder="1"/>
    <xf numFmtId="0" fontId="37" fillId="0" borderId="3" xfId="0" applyFont="1" applyBorder="1"/>
    <xf numFmtId="0" fontId="34" fillId="0" borderId="3" xfId="0" applyFont="1" applyBorder="1"/>
    <xf numFmtId="0" fontId="36" fillId="0" borderId="0" xfId="0" applyFont="1"/>
    <xf numFmtId="0" fontId="34" fillId="0" borderId="0" xfId="0" applyFont="1" applyBorder="1"/>
    <xf numFmtId="9" fontId="34" fillId="0" borderId="0" xfId="5" applyFont="1" applyBorder="1"/>
    <xf numFmtId="0" fontId="36" fillId="0" borderId="0" xfId="0" applyFont="1" applyBorder="1"/>
    <xf numFmtId="0" fontId="38" fillId="0" borderId="0" xfId="0" applyFont="1"/>
    <xf numFmtId="0" fontId="35" fillId="0" borderId="3" xfId="0" applyFont="1" applyBorder="1"/>
    <xf numFmtId="9" fontId="36" fillId="0" borderId="0" xfId="5" applyFont="1"/>
    <xf numFmtId="0" fontId="37" fillId="0" borderId="0" xfId="0" applyFont="1" applyBorder="1"/>
    <xf numFmtId="0" fontId="30" fillId="0" borderId="0" xfId="0" applyFont="1" applyFill="1" applyAlignment="1">
      <alignment horizontal="center"/>
    </xf>
    <xf numFmtId="0" fontId="23" fillId="0" borderId="21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</cellXfs>
  <cellStyles count="6">
    <cellStyle name="Heading" xfId="1"/>
    <cellStyle name="Heading1" xfId="2"/>
    <cellStyle name="Normaallaad" xfId="0" builtinId="0" customBuiltin="1"/>
    <cellStyle name="Protsent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koond'!$A$6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koond'!$B$5:$M$5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koond'!$B$6:$M$6</c:f>
              <c:numCache>
                <c:formatCode>0</c:formatCode>
                <c:ptCount val="12"/>
                <c:pt idx="0">
                  <c:v>752754.70000000007</c:v>
                </c:pt>
                <c:pt idx="1">
                  <c:v>646357.9</c:v>
                </c:pt>
                <c:pt idx="2">
                  <c:v>623465.50000000012</c:v>
                </c:pt>
                <c:pt idx="3">
                  <c:v>537875.4</c:v>
                </c:pt>
                <c:pt idx="4">
                  <c:v>479017.8</c:v>
                </c:pt>
                <c:pt idx="5">
                  <c:v>338656.1</c:v>
                </c:pt>
                <c:pt idx="6">
                  <c:v>246126.69999999998</c:v>
                </c:pt>
                <c:pt idx="7">
                  <c:v>304617.49999999994</c:v>
                </c:pt>
                <c:pt idx="8">
                  <c:v>565652.9</c:v>
                </c:pt>
                <c:pt idx="9">
                  <c:v>697844.60000000009</c:v>
                </c:pt>
                <c:pt idx="10">
                  <c:v>720737</c:v>
                </c:pt>
                <c:pt idx="11">
                  <c:v>691501.29999999981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koond'!$A$7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koond'!$B$5:$M$5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koond'!$B$7:$M$7</c:f>
              <c:numCache>
                <c:formatCode>0</c:formatCode>
                <c:ptCount val="12"/>
                <c:pt idx="0">
                  <c:v>350585.1</c:v>
                </c:pt>
                <c:pt idx="1">
                  <c:v>304672.30000000005</c:v>
                </c:pt>
                <c:pt idx="2">
                  <c:v>351714.30000000005</c:v>
                </c:pt>
                <c:pt idx="3">
                  <c:v>359630.89999999997</c:v>
                </c:pt>
                <c:pt idx="4">
                  <c:v>377662.9</c:v>
                </c:pt>
                <c:pt idx="5">
                  <c:v>271737.40000000002</c:v>
                </c:pt>
                <c:pt idx="6">
                  <c:v>191610.3</c:v>
                </c:pt>
                <c:pt idx="7">
                  <c:v>217170.10000000003</c:v>
                </c:pt>
                <c:pt idx="8">
                  <c:v>318469.40000000002</c:v>
                </c:pt>
                <c:pt idx="9">
                  <c:v>325220.50000000006</c:v>
                </c:pt>
                <c:pt idx="10">
                  <c:v>344523.39999999991</c:v>
                </c:pt>
                <c:pt idx="11">
                  <c:v>314259.40000000008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koond'!$A$8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koond'!$B$5:$M$5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koond'!$B$8:$M$8</c:f>
              <c:numCache>
                <c:formatCode>0</c:formatCode>
                <c:ptCount val="12"/>
                <c:pt idx="0">
                  <c:v>1103339.8</c:v>
                </c:pt>
                <c:pt idx="1">
                  <c:v>951030.20000000007</c:v>
                </c:pt>
                <c:pt idx="2">
                  <c:v>975179.80000000016</c:v>
                </c:pt>
                <c:pt idx="3">
                  <c:v>897506.3</c:v>
                </c:pt>
                <c:pt idx="4">
                  <c:v>856680.7</c:v>
                </c:pt>
                <c:pt idx="5">
                  <c:v>610393.5</c:v>
                </c:pt>
                <c:pt idx="6">
                  <c:v>437737</c:v>
                </c:pt>
                <c:pt idx="7">
                  <c:v>521787.6</c:v>
                </c:pt>
                <c:pt idx="8">
                  <c:v>884122.3</c:v>
                </c:pt>
                <c:pt idx="9">
                  <c:v>1023065.1000000001</c:v>
                </c:pt>
                <c:pt idx="10">
                  <c:v>1065260.3999999999</c:v>
                </c:pt>
                <c:pt idx="11">
                  <c:v>1005760.7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57888"/>
        <c:axId val="47959424"/>
      </c:lineChart>
      <c:catAx>
        <c:axId val="4795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47959424"/>
        <c:crosses val="autoZero"/>
        <c:auto val="1"/>
        <c:lblAlgn val="ctr"/>
        <c:lblOffset val="100"/>
        <c:noMultiLvlLbl val="0"/>
      </c:catAx>
      <c:valAx>
        <c:axId val="47959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795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koond'!$A$78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koond'!$N$77:$O$77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koond'!$N$78:$O$78</c:f>
              <c:numCache>
                <c:formatCode>General</c:formatCode>
                <c:ptCount val="2"/>
                <c:pt idx="0" formatCode="0">
                  <c:v>1470143.5999999999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koond'!$A$79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koond'!$N$77:$O$77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koond'!$N$79:$O$79</c:f>
              <c:numCache>
                <c:formatCode>General</c:formatCode>
                <c:ptCount val="2"/>
                <c:pt idx="0" formatCode="0">
                  <c:v>956144.70000000007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koond'!$A$80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koond'!$N$77:$O$77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koond'!$N$80:$O$80</c:f>
              <c:numCache>
                <c:formatCode>General</c:formatCode>
                <c:ptCount val="2"/>
                <c:pt idx="0" formatCode="0">
                  <c:v>2426288.2999999998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9904"/>
        <c:axId val="96221440"/>
      </c:barChart>
      <c:catAx>
        <c:axId val="9621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6221440"/>
        <c:crosses val="autoZero"/>
        <c:auto val="1"/>
        <c:lblAlgn val="ctr"/>
        <c:lblOffset val="100"/>
        <c:noMultiLvlLbl val="0"/>
      </c:catAx>
      <c:valAx>
        <c:axId val="96221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21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koond'!$A$6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koond'!$N$5:$O$5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koond'!$N$6:$O$6</c:f>
              <c:numCache>
                <c:formatCode>General</c:formatCode>
                <c:ptCount val="2"/>
                <c:pt idx="0" formatCode="0">
                  <c:v>6604607.3999999994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koond'!$A$7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koond'!$N$5:$O$5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koond'!$N$7:$O$7</c:f>
              <c:numCache>
                <c:formatCode>General</c:formatCode>
                <c:ptCount val="2"/>
                <c:pt idx="0" formatCode="0">
                  <c:v>3727255.9999999995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koond'!$A$8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koond'!$N$5:$O$5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koond'!$N$8:$O$8</c:f>
              <c:numCache>
                <c:formatCode>General</c:formatCode>
                <c:ptCount val="2"/>
                <c:pt idx="0" formatCode="0">
                  <c:v>10331863.399999999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7360"/>
        <c:axId val="42529152"/>
      </c:barChart>
      <c:catAx>
        <c:axId val="4252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42529152"/>
        <c:crosses val="autoZero"/>
        <c:auto val="1"/>
        <c:lblAlgn val="ctr"/>
        <c:lblOffset val="100"/>
        <c:noMultiLvlLbl val="0"/>
      </c:catAx>
      <c:valAx>
        <c:axId val="42529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252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koond'!$A$24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koond'!$B$23:$M$23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koond'!$B$24:$M$24</c:f>
              <c:numCache>
                <c:formatCode>0</c:formatCode>
                <c:ptCount val="12"/>
                <c:pt idx="0">
                  <c:v>25304.999999999996</c:v>
                </c:pt>
                <c:pt idx="1">
                  <c:v>22478.300000000003</c:v>
                </c:pt>
                <c:pt idx="2">
                  <c:v>23307.599999999999</c:v>
                </c:pt>
                <c:pt idx="3">
                  <c:v>21182.700000000004</c:v>
                </c:pt>
                <c:pt idx="4">
                  <c:v>20327.099999999999</c:v>
                </c:pt>
                <c:pt idx="5">
                  <c:v>18914.599999999999</c:v>
                </c:pt>
                <c:pt idx="6">
                  <c:v>19742.499999999996</c:v>
                </c:pt>
                <c:pt idx="7">
                  <c:v>18697.3</c:v>
                </c:pt>
                <c:pt idx="8">
                  <c:v>21301.8</c:v>
                </c:pt>
                <c:pt idx="9">
                  <c:v>24091.199999999997</c:v>
                </c:pt>
                <c:pt idx="10">
                  <c:v>22476.100000000002</c:v>
                </c:pt>
                <c:pt idx="11">
                  <c:v>26403.1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koond'!$A$25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koond'!$B$23:$M$23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koond'!$B$25:$M$25</c:f>
              <c:numCache>
                <c:formatCode>0</c:formatCode>
                <c:ptCount val="12"/>
                <c:pt idx="0">
                  <c:v>20748.600000000002</c:v>
                </c:pt>
                <c:pt idx="1">
                  <c:v>18435.900000000001</c:v>
                </c:pt>
                <c:pt idx="2">
                  <c:v>19266.099999999999</c:v>
                </c:pt>
                <c:pt idx="3">
                  <c:v>17024.5</c:v>
                </c:pt>
                <c:pt idx="4">
                  <c:v>17121.600000000002</c:v>
                </c:pt>
                <c:pt idx="5">
                  <c:v>16259.399999999998</c:v>
                </c:pt>
                <c:pt idx="6">
                  <c:v>15527.300000000001</c:v>
                </c:pt>
                <c:pt idx="7">
                  <c:v>17456.400000000001</c:v>
                </c:pt>
                <c:pt idx="8">
                  <c:v>16853.099999999999</c:v>
                </c:pt>
                <c:pt idx="9">
                  <c:v>18035.800000000003</c:v>
                </c:pt>
                <c:pt idx="10">
                  <c:v>20336.499999999996</c:v>
                </c:pt>
                <c:pt idx="11">
                  <c:v>19712.400000000001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koond'!$A$26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koond'!$B$23:$M$23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koond'!$B$26:$M$26</c:f>
              <c:numCache>
                <c:formatCode>0</c:formatCode>
                <c:ptCount val="12"/>
                <c:pt idx="0">
                  <c:v>46053.599999999999</c:v>
                </c:pt>
                <c:pt idx="1">
                  <c:v>40914.200000000004</c:v>
                </c:pt>
                <c:pt idx="2">
                  <c:v>42573.7</c:v>
                </c:pt>
                <c:pt idx="3">
                  <c:v>38207.200000000004</c:v>
                </c:pt>
                <c:pt idx="4">
                  <c:v>37448.699999999997</c:v>
                </c:pt>
                <c:pt idx="5">
                  <c:v>35174</c:v>
                </c:pt>
                <c:pt idx="6">
                  <c:v>35269.799999999996</c:v>
                </c:pt>
                <c:pt idx="7">
                  <c:v>36153.699999999997</c:v>
                </c:pt>
                <c:pt idx="8">
                  <c:v>38154.899999999994</c:v>
                </c:pt>
                <c:pt idx="9">
                  <c:v>42127</c:v>
                </c:pt>
                <c:pt idx="10">
                  <c:v>42812.6</c:v>
                </c:pt>
                <c:pt idx="11">
                  <c:v>46115.5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22656"/>
        <c:axId val="57224192"/>
      </c:lineChart>
      <c:catAx>
        <c:axId val="5722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57224192"/>
        <c:crosses val="autoZero"/>
        <c:auto val="1"/>
        <c:lblAlgn val="ctr"/>
        <c:lblOffset val="100"/>
        <c:noMultiLvlLbl val="0"/>
      </c:catAx>
      <c:valAx>
        <c:axId val="57224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22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koond'!$A$24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koond'!$N$23:$O$23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koond'!$N$24:$O$24</c:f>
              <c:numCache>
                <c:formatCode>General</c:formatCode>
                <c:ptCount val="2"/>
                <c:pt idx="0" formatCode="0">
                  <c:v>264227.3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koond'!$A$25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koond'!$N$23:$O$23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koond'!$N$25:$O$25</c:f>
              <c:numCache>
                <c:formatCode>General</c:formatCode>
                <c:ptCount val="2"/>
                <c:pt idx="0" formatCode="0">
                  <c:v>216777.60000000001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koond'!$A$26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koond'!$N$23:$O$23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koond'!$N$26:$O$26</c:f>
              <c:numCache>
                <c:formatCode>General</c:formatCode>
                <c:ptCount val="2"/>
                <c:pt idx="0" formatCode="0">
                  <c:v>481004.9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1984"/>
        <c:axId val="57243520"/>
      </c:barChart>
      <c:catAx>
        <c:axId val="5724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57243520"/>
        <c:crosses val="autoZero"/>
        <c:auto val="1"/>
        <c:lblAlgn val="ctr"/>
        <c:lblOffset val="100"/>
        <c:noMultiLvlLbl val="0"/>
      </c:catAx>
      <c:valAx>
        <c:axId val="57243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24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koond'!$A$42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koond'!$N$41:$O$41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koond'!$N$42:$O$42</c:f>
              <c:numCache>
                <c:formatCode>General</c:formatCode>
                <c:ptCount val="2"/>
                <c:pt idx="0" formatCode="0">
                  <c:v>890118.7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koond'!$A$43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koond'!$N$41:$O$41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koond'!$N$43:$O$43</c:f>
              <c:numCache>
                <c:formatCode>General</c:formatCode>
                <c:ptCount val="2"/>
                <c:pt idx="0" formatCode="0">
                  <c:v>455199.4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koond'!$A$44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koond'!$N$41:$O$41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koond'!$N$44:$O$44</c:f>
              <c:numCache>
                <c:formatCode>General</c:formatCode>
                <c:ptCount val="2"/>
                <c:pt idx="0" formatCode="0">
                  <c:v>1345318.1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6960"/>
        <c:axId val="57266944"/>
      </c:barChart>
      <c:catAx>
        <c:axId val="5725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57266944"/>
        <c:crosses val="autoZero"/>
        <c:auto val="1"/>
        <c:lblAlgn val="ctr"/>
        <c:lblOffset val="100"/>
        <c:noMultiLvlLbl val="0"/>
      </c:catAx>
      <c:valAx>
        <c:axId val="57266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25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koond'!$A$42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koond'!$B$41:$M$41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koond'!$B$42:$M$42</c:f>
              <c:numCache>
                <c:formatCode>0</c:formatCode>
                <c:ptCount val="12"/>
                <c:pt idx="0">
                  <c:v>109001.09999999999</c:v>
                </c:pt>
                <c:pt idx="1">
                  <c:v>88313.000000000015</c:v>
                </c:pt>
                <c:pt idx="2">
                  <c:v>83009.700000000012</c:v>
                </c:pt>
                <c:pt idx="3">
                  <c:v>64439.399999999994</c:v>
                </c:pt>
                <c:pt idx="4">
                  <c:v>55879.299999999996</c:v>
                </c:pt>
                <c:pt idx="5">
                  <c:v>39653.9</c:v>
                </c:pt>
                <c:pt idx="6">
                  <c:v>23089.600000000002</c:v>
                </c:pt>
                <c:pt idx="7">
                  <c:v>43617.7</c:v>
                </c:pt>
                <c:pt idx="8">
                  <c:v>71969.999999999985</c:v>
                </c:pt>
                <c:pt idx="9">
                  <c:v>98984.699999999983</c:v>
                </c:pt>
                <c:pt idx="10">
                  <c:v>103574.09999999998</c:v>
                </c:pt>
                <c:pt idx="11">
                  <c:v>108586.2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koond'!$A$43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koond'!$B$41:$M$41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koond'!$B$43:$M$43</c:f>
              <c:numCache>
                <c:formatCode>0</c:formatCode>
                <c:ptCount val="12"/>
                <c:pt idx="0">
                  <c:v>45403.5</c:v>
                </c:pt>
                <c:pt idx="1">
                  <c:v>37156.199999999997</c:v>
                </c:pt>
                <c:pt idx="2">
                  <c:v>43864.7</c:v>
                </c:pt>
                <c:pt idx="3">
                  <c:v>42223.299999999996</c:v>
                </c:pt>
                <c:pt idx="4">
                  <c:v>44050</c:v>
                </c:pt>
                <c:pt idx="5">
                  <c:v>31505.300000000003</c:v>
                </c:pt>
                <c:pt idx="6">
                  <c:v>19281.099999999995</c:v>
                </c:pt>
                <c:pt idx="7">
                  <c:v>29404.400000000001</c:v>
                </c:pt>
                <c:pt idx="8">
                  <c:v>38799.999999999993</c:v>
                </c:pt>
                <c:pt idx="9">
                  <c:v>43041.7</c:v>
                </c:pt>
                <c:pt idx="10">
                  <c:v>43736.6</c:v>
                </c:pt>
                <c:pt idx="11">
                  <c:v>36732.600000000006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koond'!$A$44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koond'!$B$41:$M$41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koond'!$B$44:$M$44</c:f>
              <c:numCache>
                <c:formatCode>0</c:formatCode>
                <c:ptCount val="12"/>
                <c:pt idx="0">
                  <c:v>154404.59999999998</c:v>
                </c:pt>
                <c:pt idx="1">
                  <c:v>125469.20000000001</c:v>
                </c:pt>
                <c:pt idx="2">
                  <c:v>126874.40000000001</c:v>
                </c:pt>
                <c:pt idx="3">
                  <c:v>106662.69999999998</c:v>
                </c:pt>
                <c:pt idx="4">
                  <c:v>99929.299999999988</c:v>
                </c:pt>
                <c:pt idx="5">
                  <c:v>71159.200000000012</c:v>
                </c:pt>
                <c:pt idx="6">
                  <c:v>42370.7</c:v>
                </c:pt>
                <c:pt idx="7">
                  <c:v>73022.100000000006</c:v>
                </c:pt>
                <c:pt idx="8">
                  <c:v>110769.99999999997</c:v>
                </c:pt>
                <c:pt idx="9">
                  <c:v>142026.39999999997</c:v>
                </c:pt>
                <c:pt idx="10">
                  <c:v>147310.69999999998</c:v>
                </c:pt>
                <c:pt idx="11">
                  <c:v>145318.79999999999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6672"/>
        <c:axId val="93528064"/>
      </c:lineChart>
      <c:catAx>
        <c:axId val="5727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3528064"/>
        <c:crosses val="autoZero"/>
        <c:auto val="1"/>
        <c:lblAlgn val="ctr"/>
        <c:lblOffset val="100"/>
        <c:noMultiLvlLbl val="0"/>
      </c:catAx>
      <c:valAx>
        <c:axId val="935280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27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koond'!$A$60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koond'!$B$59:$M$59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koond'!$B$60:$M$60</c:f>
              <c:numCache>
                <c:formatCode>0</c:formatCode>
                <c:ptCount val="12"/>
                <c:pt idx="0">
                  <c:v>471151.70000000013</c:v>
                </c:pt>
                <c:pt idx="1">
                  <c:v>406993.5</c:v>
                </c:pt>
                <c:pt idx="2">
                  <c:v>390189.30000000005</c:v>
                </c:pt>
                <c:pt idx="3">
                  <c:v>326828.5</c:v>
                </c:pt>
                <c:pt idx="4">
                  <c:v>286062.59999999998</c:v>
                </c:pt>
                <c:pt idx="5">
                  <c:v>181792.9</c:v>
                </c:pt>
                <c:pt idx="6">
                  <c:v>105231.4</c:v>
                </c:pt>
                <c:pt idx="7">
                  <c:v>140860.99999999997</c:v>
                </c:pt>
                <c:pt idx="8">
                  <c:v>358823.2</c:v>
                </c:pt>
                <c:pt idx="9">
                  <c:v>438581.4</c:v>
                </c:pt>
                <c:pt idx="10">
                  <c:v>460907.7</c:v>
                </c:pt>
                <c:pt idx="11">
                  <c:v>412694.6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koond'!$A$61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koond'!$B$59:$M$59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koond'!$B$61:$M$61</c:f>
              <c:numCache>
                <c:formatCode>0</c:formatCode>
                <c:ptCount val="12"/>
                <c:pt idx="0">
                  <c:v>199191.40000000002</c:v>
                </c:pt>
                <c:pt idx="1">
                  <c:v>173093.7</c:v>
                </c:pt>
                <c:pt idx="2">
                  <c:v>207030.1</c:v>
                </c:pt>
                <c:pt idx="3">
                  <c:v>213728.09999999998</c:v>
                </c:pt>
                <c:pt idx="4">
                  <c:v>227428.80000000005</c:v>
                </c:pt>
                <c:pt idx="5">
                  <c:v>147463.80000000002</c:v>
                </c:pt>
                <c:pt idx="6">
                  <c:v>85779.60000000002</c:v>
                </c:pt>
                <c:pt idx="7">
                  <c:v>95068.400000000009</c:v>
                </c:pt>
                <c:pt idx="8">
                  <c:v>191320.4</c:v>
                </c:pt>
                <c:pt idx="9">
                  <c:v>187471.10000000003</c:v>
                </c:pt>
                <c:pt idx="10">
                  <c:v>195843.59999999998</c:v>
                </c:pt>
                <c:pt idx="11">
                  <c:v>175715.30000000002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koond'!$A$62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koond'!$B$59:$M$59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koond'!$B$62:$M$62</c:f>
              <c:numCache>
                <c:formatCode>0</c:formatCode>
                <c:ptCount val="12"/>
                <c:pt idx="0">
                  <c:v>670343.10000000009</c:v>
                </c:pt>
                <c:pt idx="1">
                  <c:v>580087.19999999995</c:v>
                </c:pt>
                <c:pt idx="2">
                  <c:v>597219.4</c:v>
                </c:pt>
                <c:pt idx="3">
                  <c:v>540556.6</c:v>
                </c:pt>
                <c:pt idx="4">
                  <c:v>513491.4</c:v>
                </c:pt>
                <c:pt idx="5">
                  <c:v>329256.7</c:v>
                </c:pt>
                <c:pt idx="6">
                  <c:v>191011</c:v>
                </c:pt>
                <c:pt idx="7">
                  <c:v>235929.39999999997</c:v>
                </c:pt>
                <c:pt idx="8">
                  <c:v>550143.6</c:v>
                </c:pt>
                <c:pt idx="9">
                  <c:v>626052.5</c:v>
                </c:pt>
                <c:pt idx="10">
                  <c:v>656751.30000000005</c:v>
                </c:pt>
                <c:pt idx="11">
                  <c:v>588409.9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7408"/>
        <c:axId val="93538944"/>
      </c:lineChart>
      <c:catAx>
        <c:axId val="9353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8944"/>
        <c:crosses val="autoZero"/>
        <c:auto val="1"/>
        <c:lblAlgn val="ctr"/>
        <c:lblOffset val="100"/>
        <c:noMultiLvlLbl val="0"/>
      </c:catAx>
      <c:valAx>
        <c:axId val="93538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53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koond'!$A$60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koond'!$N$59:$O$59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koond'!$N$60:$O$60</c:f>
              <c:numCache>
                <c:formatCode>General</c:formatCode>
                <c:ptCount val="2"/>
                <c:pt idx="0" formatCode="0">
                  <c:v>3980117.8000000003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koond'!$A$61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koond'!$N$59:$O$59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koond'!$N$61:$O$61</c:f>
              <c:numCache>
                <c:formatCode>General</c:formatCode>
                <c:ptCount val="2"/>
                <c:pt idx="0" formatCode="0">
                  <c:v>2099134.2999999998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koond'!$A$62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koond'!$N$59:$O$59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koond'!$N$62:$O$62</c:f>
              <c:numCache>
                <c:formatCode>General</c:formatCode>
                <c:ptCount val="2"/>
                <c:pt idx="0" formatCode="0">
                  <c:v>6079252.0999999996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1312"/>
        <c:axId val="93582848"/>
      </c:barChart>
      <c:catAx>
        <c:axId val="9358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93582848"/>
        <c:crosses val="autoZero"/>
        <c:auto val="1"/>
        <c:lblAlgn val="ctr"/>
        <c:lblOffset val="100"/>
        <c:noMultiLvlLbl val="0"/>
      </c:catAx>
      <c:valAx>
        <c:axId val="93582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58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koond'!$A$78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koond'!$B$77:$M$77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koond'!$B$78:$M$78</c:f>
              <c:numCache>
                <c:formatCode>0</c:formatCode>
                <c:ptCount val="12"/>
                <c:pt idx="0">
                  <c:v>147296.90000000005</c:v>
                </c:pt>
                <c:pt idx="1">
                  <c:v>128573.1</c:v>
                </c:pt>
                <c:pt idx="2">
                  <c:v>126958.90000000001</c:v>
                </c:pt>
                <c:pt idx="3">
                  <c:v>125424.8</c:v>
                </c:pt>
                <c:pt idx="4">
                  <c:v>116748.79999999999</c:v>
                </c:pt>
                <c:pt idx="5">
                  <c:v>98294.700000000012</c:v>
                </c:pt>
                <c:pt idx="6">
                  <c:v>98063.199999999983</c:v>
                </c:pt>
                <c:pt idx="7">
                  <c:v>101441.49999999997</c:v>
                </c:pt>
                <c:pt idx="8">
                  <c:v>113557.90000000002</c:v>
                </c:pt>
                <c:pt idx="9">
                  <c:v>136187.30000000002</c:v>
                </c:pt>
                <c:pt idx="10">
                  <c:v>133779.10000000003</c:v>
                </c:pt>
                <c:pt idx="11">
                  <c:v>143817.39999999997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koond'!$A$79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koond'!$B$77:$M$77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koond'!$B$79:$M$79</c:f>
              <c:numCache>
                <c:formatCode>0</c:formatCode>
                <c:ptCount val="12"/>
                <c:pt idx="0">
                  <c:v>85241.600000000006</c:v>
                </c:pt>
                <c:pt idx="1">
                  <c:v>75986.5</c:v>
                </c:pt>
                <c:pt idx="2">
                  <c:v>81553.399999999994</c:v>
                </c:pt>
                <c:pt idx="3">
                  <c:v>86655.000000000015</c:v>
                </c:pt>
                <c:pt idx="4">
                  <c:v>89062.499999999985</c:v>
                </c:pt>
                <c:pt idx="5">
                  <c:v>76508.900000000009</c:v>
                </c:pt>
                <c:pt idx="6">
                  <c:v>71022.299999999974</c:v>
                </c:pt>
                <c:pt idx="7">
                  <c:v>75240.900000000009</c:v>
                </c:pt>
                <c:pt idx="8">
                  <c:v>71495.900000000009</c:v>
                </c:pt>
                <c:pt idx="9">
                  <c:v>76671.900000000009</c:v>
                </c:pt>
                <c:pt idx="10">
                  <c:v>84606.699999999968</c:v>
                </c:pt>
                <c:pt idx="11">
                  <c:v>82099.100000000064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koond'!$A$80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koond'!$B$77:$M$77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koond'!$B$80:$M$80</c:f>
              <c:numCache>
                <c:formatCode>0</c:formatCode>
                <c:ptCount val="12"/>
                <c:pt idx="0">
                  <c:v>232538.50000000006</c:v>
                </c:pt>
                <c:pt idx="1">
                  <c:v>204559.6</c:v>
                </c:pt>
                <c:pt idx="2">
                  <c:v>208512.3</c:v>
                </c:pt>
                <c:pt idx="3">
                  <c:v>212079.80000000002</c:v>
                </c:pt>
                <c:pt idx="4">
                  <c:v>205811.3</c:v>
                </c:pt>
                <c:pt idx="5">
                  <c:v>174803.60000000003</c:v>
                </c:pt>
                <c:pt idx="6">
                  <c:v>169085.49999999994</c:v>
                </c:pt>
                <c:pt idx="7">
                  <c:v>176682.39999999997</c:v>
                </c:pt>
                <c:pt idx="8">
                  <c:v>185053.80000000005</c:v>
                </c:pt>
                <c:pt idx="9">
                  <c:v>212859.2</c:v>
                </c:pt>
                <c:pt idx="10">
                  <c:v>218385.8</c:v>
                </c:pt>
                <c:pt idx="11">
                  <c:v>225916.50000000003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5168"/>
        <c:axId val="94776704"/>
      </c:lineChart>
      <c:catAx>
        <c:axId val="9477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94776704"/>
        <c:crosses val="autoZero"/>
        <c:auto val="1"/>
        <c:lblAlgn val="ctr"/>
        <c:lblOffset val="100"/>
        <c:noMultiLvlLbl val="0"/>
      </c:catAx>
      <c:valAx>
        <c:axId val="94776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775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9</xdr:row>
      <xdr:rowOff>4762</xdr:rowOff>
    </xdr:from>
    <xdr:to>
      <xdr:col>7</xdr:col>
      <xdr:colOff>176212</xdr:colOff>
      <xdr:row>19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442912</xdr:colOff>
      <xdr:row>9</xdr:row>
      <xdr:rowOff>4762</xdr:rowOff>
    </xdr:from>
    <xdr:to>
      <xdr:col>12</xdr:col>
      <xdr:colOff>676275</xdr:colOff>
      <xdr:row>19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171450</xdr:colOff>
      <xdr:row>37</xdr:row>
      <xdr:rowOff>33338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371475</xdr:colOff>
      <xdr:row>27</xdr:row>
      <xdr:rowOff>9525</xdr:rowOff>
    </xdr:from>
    <xdr:to>
      <xdr:col>12</xdr:col>
      <xdr:colOff>604838</xdr:colOff>
      <xdr:row>37</xdr:row>
      <xdr:rowOff>42863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381000</xdr:colOff>
      <xdr:row>45</xdr:row>
      <xdr:rowOff>0</xdr:rowOff>
    </xdr:from>
    <xdr:to>
      <xdr:col>12</xdr:col>
      <xdr:colOff>614363</xdr:colOff>
      <xdr:row>55</xdr:row>
      <xdr:rowOff>33338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7</xdr:col>
      <xdr:colOff>171450</xdr:colOff>
      <xdr:row>55</xdr:row>
      <xdr:rowOff>33338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171450</xdr:colOff>
      <xdr:row>73</xdr:row>
      <xdr:rowOff>52388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381000</xdr:colOff>
      <xdr:row>63</xdr:row>
      <xdr:rowOff>0</xdr:rowOff>
    </xdr:from>
    <xdr:to>
      <xdr:col>12</xdr:col>
      <xdr:colOff>614363</xdr:colOff>
      <xdr:row>73</xdr:row>
      <xdr:rowOff>52388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7</xdr:col>
      <xdr:colOff>171450</xdr:colOff>
      <xdr:row>91</xdr:row>
      <xdr:rowOff>71438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390525</xdr:colOff>
      <xdr:row>81</xdr:row>
      <xdr:rowOff>0</xdr:rowOff>
    </xdr:from>
    <xdr:to>
      <xdr:col>12</xdr:col>
      <xdr:colOff>623888</xdr:colOff>
      <xdr:row>91</xdr:row>
      <xdr:rowOff>71438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zoomScaleNormal="100" workbookViewId="0">
      <selection activeCell="P44" sqref="P44"/>
    </sheetView>
  </sheetViews>
  <sheetFormatPr defaultRowHeight="14.25"/>
  <cols>
    <col min="1" max="1" width="9.5" customWidth="1"/>
    <col min="2" max="14" width="9.625" customWidth="1"/>
    <col min="15" max="15" width="5" customWidth="1"/>
    <col min="16" max="16" width="7.5" customWidth="1"/>
    <col min="17" max="17" width="5.5" customWidth="1"/>
    <col min="18" max="18" width="4.75" customWidth="1"/>
    <col min="19" max="19" width="5.375" customWidth="1"/>
    <col min="23" max="23" width="13.5" customWidth="1"/>
  </cols>
  <sheetData>
    <row r="1" spans="1:16" ht="18">
      <c r="A1" s="17" t="s">
        <v>359</v>
      </c>
    </row>
    <row r="3" spans="1:16" ht="18">
      <c r="A3" s="17" t="s">
        <v>360</v>
      </c>
      <c r="H3" s="7"/>
    </row>
    <row r="5" spans="1:16" ht="15">
      <c r="B5" s="37" t="s">
        <v>90</v>
      </c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37" t="s">
        <v>8</v>
      </c>
      <c r="L5" s="37" t="s">
        <v>9</v>
      </c>
      <c r="M5" s="37" t="s">
        <v>10</v>
      </c>
      <c r="N5" s="37" t="s">
        <v>128</v>
      </c>
    </row>
    <row r="6" spans="1:16">
      <c r="A6" s="38" t="s">
        <v>12</v>
      </c>
      <c r="B6" s="39">
        <f>B24+B42+B60+B78</f>
        <v>752754.70000000007</v>
      </c>
      <c r="C6" s="39">
        <f t="shared" ref="C6:M6" si="0">C24+C42+C60+C78</f>
        <v>646357.9</v>
      </c>
      <c r="D6" s="39">
        <f t="shared" si="0"/>
        <v>623465.50000000012</v>
      </c>
      <c r="E6" s="39">
        <f t="shared" si="0"/>
        <v>537875.4</v>
      </c>
      <c r="F6" s="39">
        <f t="shared" si="0"/>
        <v>479017.8</v>
      </c>
      <c r="G6" s="39">
        <f t="shared" si="0"/>
        <v>338656.1</v>
      </c>
      <c r="H6" s="39">
        <f t="shared" si="0"/>
        <v>246126.69999999998</v>
      </c>
      <c r="I6" s="39">
        <f t="shared" si="0"/>
        <v>304617.49999999994</v>
      </c>
      <c r="J6" s="39">
        <f t="shared" si="0"/>
        <v>565652.9</v>
      </c>
      <c r="K6" s="39">
        <f t="shared" si="0"/>
        <v>697844.60000000009</v>
      </c>
      <c r="L6" s="39">
        <f t="shared" si="0"/>
        <v>720737</v>
      </c>
      <c r="M6" s="39">
        <f t="shared" si="0"/>
        <v>691501.29999999981</v>
      </c>
      <c r="N6" s="40">
        <f>SUM(B6:M6)</f>
        <v>6604607.3999999994</v>
      </c>
      <c r="O6" s="31" t="s">
        <v>13</v>
      </c>
    </row>
    <row r="7" spans="1:16">
      <c r="A7" s="41" t="s">
        <v>16</v>
      </c>
      <c r="B7" s="56">
        <f>B25+B43+B61+B79</f>
        <v>350585.1</v>
      </c>
      <c r="C7" s="56">
        <f t="shared" ref="C7:M7" si="1">C25+C43+C61+C79</f>
        <v>304672.30000000005</v>
      </c>
      <c r="D7" s="56">
        <f t="shared" si="1"/>
        <v>351714.30000000005</v>
      </c>
      <c r="E7" s="56">
        <f t="shared" si="1"/>
        <v>359630.89999999997</v>
      </c>
      <c r="F7" s="56">
        <f t="shared" si="1"/>
        <v>377662.9</v>
      </c>
      <c r="G7" s="56">
        <f t="shared" si="1"/>
        <v>271737.40000000002</v>
      </c>
      <c r="H7" s="56">
        <f t="shared" si="1"/>
        <v>191610.3</v>
      </c>
      <c r="I7" s="56">
        <f t="shared" si="1"/>
        <v>217170.10000000003</v>
      </c>
      <c r="J7" s="56">
        <f t="shared" si="1"/>
        <v>318469.40000000002</v>
      </c>
      <c r="K7" s="56">
        <f t="shared" si="1"/>
        <v>325220.50000000006</v>
      </c>
      <c r="L7" s="56">
        <f t="shared" si="1"/>
        <v>344523.39999999991</v>
      </c>
      <c r="M7" s="56">
        <f t="shared" si="1"/>
        <v>314259.40000000008</v>
      </c>
      <c r="N7" s="56">
        <f>SUM(B7:M7)</f>
        <v>3727255.9999999995</v>
      </c>
      <c r="O7" s="32" t="s">
        <v>13</v>
      </c>
    </row>
    <row r="8" spans="1:16" ht="15">
      <c r="A8" s="42" t="s">
        <v>24</v>
      </c>
      <c r="B8" s="43">
        <f>B6+B7</f>
        <v>1103339.8</v>
      </c>
      <c r="C8" s="43">
        <f t="shared" ref="C8:M8" si="2">C6+C7</f>
        <v>951030.20000000007</v>
      </c>
      <c r="D8" s="43">
        <f t="shared" si="2"/>
        <v>975179.80000000016</v>
      </c>
      <c r="E8" s="43">
        <f t="shared" si="2"/>
        <v>897506.3</v>
      </c>
      <c r="F8" s="43">
        <f t="shared" si="2"/>
        <v>856680.7</v>
      </c>
      <c r="G8" s="43">
        <f t="shared" si="2"/>
        <v>610393.5</v>
      </c>
      <c r="H8" s="43">
        <f t="shared" si="2"/>
        <v>437737</v>
      </c>
      <c r="I8" s="43">
        <f t="shared" si="2"/>
        <v>521787.6</v>
      </c>
      <c r="J8" s="43">
        <f t="shared" si="2"/>
        <v>884122.3</v>
      </c>
      <c r="K8" s="43">
        <f t="shared" si="2"/>
        <v>1023065.1000000001</v>
      </c>
      <c r="L8" s="43">
        <f t="shared" si="2"/>
        <v>1065260.3999999999</v>
      </c>
      <c r="M8" s="43">
        <f t="shared" si="2"/>
        <v>1005760.7</v>
      </c>
      <c r="N8" s="43">
        <f>N6+N7</f>
        <v>10331863.399999999</v>
      </c>
      <c r="O8" s="5" t="s">
        <v>13</v>
      </c>
    </row>
    <row r="9" spans="1:16">
      <c r="A9" s="16"/>
    </row>
    <row r="10" spans="1:16">
      <c r="A10" s="16"/>
      <c r="N10" s="33">
        <f>N6/1000</f>
        <v>6604.6073999999999</v>
      </c>
      <c r="O10" s="31" t="s">
        <v>14</v>
      </c>
    </row>
    <row r="11" spans="1:16">
      <c r="A11" s="16"/>
      <c r="N11" s="34">
        <f>N7/1000</f>
        <v>3727.2559999999994</v>
      </c>
      <c r="O11" s="32" t="s">
        <v>14</v>
      </c>
    </row>
    <row r="12" spans="1:16" ht="15">
      <c r="A12" s="16"/>
      <c r="N12" s="30">
        <f>N10+N11</f>
        <v>10331.863399999998</v>
      </c>
      <c r="O12" s="5" t="s">
        <v>14</v>
      </c>
    </row>
    <row r="13" spans="1:16">
      <c r="A13" s="16"/>
    </row>
    <row r="14" spans="1:16">
      <c r="A14" s="16"/>
      <c r="N14" s="35">
        <f>N10/1000</f>
        <v>6.6046073999999999</v>
      </c>
      <c r="O14" s="31" t="s">
        <v>15</v>
      </c>
      <c r="P14" s="52">
        <f>N14/N16</f>
        <v>0.63924648868276757</v>
      </c>
    </row>
    <row r="15" spans="1:16">
      <c r="A15" s="16"/>
      <c r="N15" s="36">
        <f>N11/1000</f>
        <v>3.7272559999999992</v>
      </c>
      <c r="O15" s="32" t="s">
        <v>15</v>
      </c>
      <c r="P15" s="52">
        <f>N15/N16</f>
        <v>0.36075351131723243</v>
      </c>
    </row>
    <row r="16" spans="1:16" ht="15">
      <c r="N16" s="29">
        <f>N14+N15</f>
        <v>10.3318634</v>
      </c>
      <c r="O16" s="5" t="s">
        <v>15</v>
      </c>
    </row>
    <row r="17" spans="1:16" ht="15">
      <c r="N17" s="29"/>
      <c r="O17" s="5"/>
    </row>
    <row r="18" spans="1:16" ht="15">
      <c r="N18" s="55" t="s">
        <v>361</v>
      </c>
      <c r="O18" s="5"/>
    </row>
    <row r="19" spans="1:16" ht="15.75">
      <c r="A19" s="15"/>
      <c r="N19" s="35">
        <v>6.6727275000000006</v>
      </c>
      <c r="O19" s="31" t="s">
        <v>15</v>
      </c>
    </row>
    <row r="20" spans="1:16">
      <c r="N20" s="36">
        <v>3.7693708999999993</v>
      </c>
      <c r="O20" s="32" t="s">
        <v>15</v>
      </c>
    </row>
    <row r="21" spans="1:16" ht="18">
      <c r="A21" s="20" t="s">
        <v>338</v>
      </c>
      <c r="H21" s="7"/>
      <c r="N21" s="29">
        <f>N19+N20</f>
        <v>10.442098399999999</v>
      </c>
      <c r="O21" s="5" t="s">
        <v>15</v>
      </c>
    </row>
    <row r="22" spans="1:16" ht="15.75">
      <c r="A22" s="15" t="s">
        <v>362</v>
      </c>
    </row>
    <row r="23" spans="1:16" ht="15">
      <c r="B23" s="37" t="s">
        <v>90</v>
      </c>
      <c r="C23" s="37" t="s">
        <v>0</v>
      </c>
      <c r="D23" s="37" t="s">
        <v>1</v>
      </c>
      <c r="E23" s="37" t="s">
        <v>2</v>
      </c>
      <c r="F23" s="37" t="s">
        <v>3</v>
      </c>
      <c r="G23" s="37" t="s">
        <v>4</v>
      </c>
      <c r="H23" s="37" t="s">
        <v>5</v>
      </c>
      <c r="I23" s="37" t="s">
        <v>6</v>
      </c>
      <c r="J23" s="37" t="s">
        <v>7</v>
      </c>
      <c r="K23" s="37" t="s">
        <v>8</v>
      </c>
      <c r="L23" s="37" t="s">
        <v>9</v>
      </c>
      <c r="M23" s="37" t="s">
        <v>10</v>
      </c>
      <c r="N23" s="37" t="s">
        <v>128</v>
      </c>
    </row>
    <row r="24" spans="1:16">
      <c r="A24" s="38" t="s">
        <v>12</v>
      </c>
      <c r="B24" s="39">
        <f>'II OSA-A - Elamud'!D5</f>
        <v>25304.999999999996</v>
      </c>
      <c r="C24" s="39">
        <f>'II OSA-A - Elamud'!E5</f>
        <v>22478.300000000003</v>
      </c>
      <c r="D24" s="39">
        <f>'II OSA-A - Elamud'!F5</f>
        <v>23307.599999999999</v>
      </c>
      <c r="E24" s="39">
        <f>'II OSA-A - Elamud'!G5</f>
        <v>21182.700000000004</v>
      </c>
      <c r="F24" s="39">
        <f>'II OSA-A - Elamud'!H5</f>
        <v>20327.099999999999</v>
      </c>
      <c r="G24" s="39">
        <f>'II OSA-A - Elamud'!I5</f>
        <v>18914.599999999999</v>
      </c>
      <c r="H24" s="39">
        <f>'II OSA-A - Elamud'!J5</f>
        <v>19742.499999999996</v>
      </c>
      <c r="I24" s="39">
        <f>'II OSA-A - Elamud'!K5</f>
        <v>18697.3</v>
      </c>
      <c r="J24" s="39">
        <f>'II OSA-A - Elamud'!L5</f>
        <v>21301.8</v>
      </c>
      <c r="K24" s="39">
        <f>'II OSA-A - Elamud'!M5</f>
        <v>24091.199999999997</v>
      </c>
      <c r="L24" s="39">
        <f>'II OSA-A - Elamud'!N5</f>
        <v>22476.100000000002</v>
      </c>
      <c r="M24" s="39">
        <f>'II OSA-A - Elamud'!O5</f>
        <v>26403.1</v>
      </c>
      <c r="N24" s="40">
        <f>SUM(B24:M24)</f>
        <v>264227.3</v>
      </c>
      <c r="O24" s="31" t="s">
        <v>13</v>
      </c>
    </row>
    <row r="25" spans="1:16">
      <c r="A25" s="41" t="s">
        <v>16</v>
      </c>
      <c r="B25" s="56">
        <f>'II OSA-A - Elamud'!D6</f>
        <v>20748.600000000002</v>
      </c>
      <c r="C25" s="56">
        <f>'II OSA-A - Elamud'!E6</f>
        <v>18435.900000000001</v>
      </c>
      <c r="D25" s="56">
        <f>'II OSA-A - Elamud'!F6</f>
        <v>19266.099999999999</v>
      </c>
      <c r="E25" s="56">
        <f>'II OSA-A - Elamud'!G6</f>
        <v>17024.5</v>
      </c>
      <c r="F25" s="56">
        <f>'II OSA-A - Elamud'!H6</f>
        <v>17121.600000000002</v>
      </c>
      <c r="G25" s="56">
        <f>'II OSA-A - Elamud'!I6</f>
        <v>16259.399999999998</v>
      </c>
      <c r="H25" s="56">
        <f>'II OSA-A - Elamud'!J6</f>
        <v>15527.300000000001</v>
      </c>
      <c r="I25" s="56">
        <f>'II OSA-A - Elamud'!K6</f>
        <v>17456.400000000001</v>
      </c>
      <c r="J25" s="56">
        <f>'II OSA-A - Elamud'!L6</f>
        <v>16853.099999999999</v>
      </c>
      <c r="K25" s="56">
        <f>'II OSA-A - Elamud'!M6</f>
        <v>18035.800000000003</v>
      </c>
      <c r="L25" s="56">
        <f>'II OSA-A - Elamud'!N6</f>
        <v>20336.499999999996</v>
      </c>
      <c r="M25" s="56">
        <f>'II OSA-A - Elamud'!O6</f>
        <v>19712.400000000001</v>
      </c>
      <c r="N25" s="56">
        <f>SUM(B25:M25)</f>
        <v>216777.60000000001</v>
      </c>
      <c r="O25" s="32" t="s">
        <v>13</v>
      </c>
    </row>
    <row r="26" spans="1:16" ht="15">
      <c r="A26" s="42" t="s">
        <v>24</v>
      </c>
      <c r="B26" s="43">
        <f>'II OSA-A - Elamud'!D7</f>
        <v>46053.599999999999</v>
      </c>
      <c r="C26" s="43">
        <f>'II OSA-A - Elamud'!E7</f>
        <v>40914.200000000004</v>
      </c>
      <c r="D26" s="43">
        <f>'II OSA-A - Elamud'!F7</f>
        <v>42573.7</v>
      </c>
      <c r="E26" s="43">
        <f>'II OSA-A - Elamud'!G7</f>
        <v>38207.200000000004</v>
      </c>
      <c r="F26" s="43">
        <f>'II OSA-A - Elamud'!H7</f>
        <v>37448.699999999997</v>
      </c>
      <c r="G26" s="43">
        <f>'II OSA-A - Elamud'!I7</f>
        <v>35174</v>
      </c>
      <c r="H26" s="43">
        <f>'II OSA-A - Elamud'!J7</f>
        <v>35269.799999999996</v>
      </c>
      <c r="I26" s="43">
        <f>'II OSA-A - Elamud'!K7</f>
        <v>36153.699999999997</v>
      </c>
      <c r="J26" s="43">
        <f>'II OSA-A - Elamud'!L7</f>
        <v>38154.899999999994</v>
      </c>
      <c r="K26" s="43">
        <f>'II OSA-A - Elamud'!M7</f>
        <v>42127</v>
      </c>
      <c r="L26" s="43">
        <f>'II OSA-A - Elamud'!N7</f>
        <v>42812.6</v>
      </c>
      <c r="M26" s="43">
        <f>'II OSA-A - Elamud'!O7</f>
        <v>46115.5</v>
      </c>
      <c r="N26" s="43">
        <f>N24+N25</f>
        <v>481004.9</v>
      </c>
      <c r="O26" s="5" t="s">
        <v>13</v>
      </c>
    </row>
    <row r="27" spans="1:16">
      <c r="A27" s="16"/>
    </row>
    <row r="28" spans="1:16">
      <c r="A28" s="16"/>
      <c r="N28" s="33">
        <f>N24/1000</f>
        <v>264.22730000000001</v>
      </c>
      <c r="O28" s="31" t="s">
        <v>14</v>
      </c>
    </row>
    <row r="29" spans="1:16">
      <c r="A29" s="16"/>
      <c r="N29" s="34">
        <f>N25/1000</f>
        <v>216.77760000000001</v>
      </c>
      <c r="O29" s="32" t="s">
        <v>14</v>
      </c>
    </row>
    <row r="30" spans="1:16" ht="15">
      <c r="A30" s="16"/>
      <c r="N30" s="30">
        <f>N28+N29</f>
        <v>481.00490000000002</v>
      </c>
      <c r="O30" s="5" t="s">
        <v>14</v>
      </c>
    </row>
    <row r="31" spans="1:16">
      <c r="A31" s="16"/>
    </row>
    <row r="32" spans="1:16">
      <c r="A32" s="16"/>
      <c r="N32" s="35">
        <f>N28/1000</f>
        <v>0.2642273</v>
      </c>
      <c r="O32" s="31" t="s">
        <v>15</v>
      </c>
      <c r="P32" s="52">
        <f>N32/N34</f>
        <v>0.54932351000998114</v>
      </c>
    </row>
    <row r="33" spans="1:16">
      <c r="A33" s="16"/>
      <c r="N33" s="36">
        <f>N29/1000</f>
        <v>0.21677760000000001</v>
      </c>
      <c r="O33" s="32" t="s">
        <v>15</v>
      </c>
      <c r="P33" s="52">
        <f>N33/N34</f>
        <v>0.45067648999001886</v>
      </c>
    </row>
    <row r="34" spans="1:16" ht="15">
      <c r="N34" s="29">
        <f>N32+N33</f>
        <v>0.48100490000000001</v>
      </c>
      <c r="O34" s="5" t="s">
        <v>15</v>
      </c>
    </row>
    <row r="35" spans="1:16" ht="15">
      <c r="N35" s="29"/>
      <c r="O35" s="5"/>
    </row>
    <row r="36" spans="1:16" ht="15">
      <c r="N36" s="55" t="s">
        <v>361</v>
      </c>
      <c r="O36" s="5"/>
    </row>
    <row r="37" spans="1:16" ht="15.75">
      <c r="A37" s="15"/>
      <c r="N37" s="35">
        <v>0.26478299999999999</v>
      </c>
      <c r="O37" s="31" t="s">
        <v>15</v>
      </c>
    </row>
    <row r="38" spans="1:16">
      <c r="N38" s="36">
        <v>0.215674</v>
      </c>
      <c r="O38" s="32" t="s">
        <v>15</v>
      </c>
    </row>
    <row r="39" spans="1:16" ht="18">
      <c r="A39" s="17" t="s">
        <v>339</v>
      </c>
      <c r="H39" s="7"/>
      <c r="N39" s="29">
        <f>N37+N38</f>
        <v>0.48045700000000002</v>
      </c>
      <c r="O39" s="5" t="s">
        <v>15</v>
      </c>
    </row>
    <row r="40" spans="1:16" ht="15.75">
      <c r="A40" s="15" t="s">
        <v>363</v>
      </c>
    </row>
    <row r="41" spans="1:16" ht="15">
      <c r="B41" s="37" t="s">
        <v>90</v>
      </c>
      <c r="C41" s="37" t="s">
        <v>0</v>
      </c>
      <c r="D41" s="37" t="s">
        <v>1</v>
      </c>
      <c r="E41" s="37" t="s">
        <v>2</v>
      </c>
      <c r="F41" s="37" t="s">
        <v>3</v>
      </c>
      <c r="G41" s="37" t="s">
        <v>4</v>
      </c>
      <c r="H41" s="37" t="s">
        <v>5</v>
      </c>
      <c r="I41" s="37" t="s">
        <v>6</v>
      </c>
      <c r="J41" s="37" t="s">
        <v>7</v>
      </c>
      <c r="K41" s="37" t="s">
        <v>8</v>
      </c>
      <c r="L41" s="37" t="s">
        <v>9</v>
      </c>
      <c r="M41" s="37" t="s">
        <v>10</v>
      </c>
      <c r="N41" s="37" t="s">
        <v>128</v>
      </c>
    </row>
    <row r="42" spans="1:16">
      <c r="A42" s="38" t="s">
        <v>12</v>
      </c>
      <c r="B42" s="39">
        <f>'II OSA-B - Lasteaiad'!D5</f>
        <v>109001.09999999999</v>
      </c>
      <c r="C42" s="39">
        <f>'II OSA-B - Lasteaiad'!E5</f>
        <v>88313.000000000015</v>
      </c>
      <c r="D42" s="39">
        <f>'II OSA-B - Lasteaiad'!F5</f>
        <v>83009.700000000012</v>
      </c>
      <c r="E42" s="39">
        <f>'II OSA-B - Lasteaiad'!G5</f>
        <v>64439.399999999994</v>
      </c>
      <c r="F42" s="39">
        <f>'II OSA-B - Lasteaiad'!H5</f>
        <v>55879.299999999996</v>
      </c>
      <c r="G42" s="39">
        <f>'II OSA-B - Lasteaiad'!I5</f>
        <v>39653.9</v>
      </c>
      <c r="H42" s="39">
        <f>'II OSA-B - Lasteaiad'!J5</f>
        <v>23089.600000000002</v>
      </c>
      <c r="I42" s="39">
        <f>'II OSA-B - Lasteaiad'!K5</f>
        <v>43617.7</v>
      </c>
      <c r="J42" s="39">
        <f>'II OSA-B - Lasteaiad'!L5</f>
        <v>71969.999999999985</v>
      </c>
      <c r="K42" s="39">
        <f>'II OSA-B - Lasteaiad'!M5</f>
        <v>98984.699999999983</v>
      </c>
      <c r="L42" s="39">
        <f>'II OSA-B - Lasteaiad'!N5</f>
        <v>103574.09999999998</v>
      </c>
      <c r="M42" s="39">
        <f>'II OSA-B - Lasteaiad'!O5</f>
        <v>108586.2</v>
      </c>
      <c r="N42" s="40">
        <f>SUM(B42:M42)</f>
        <v>890118.7</v>
      </c>
      <c r="O42" s="31" t="s">
        <v>13</v>
      </c>
    </row>
    <row r="43" spans="1:16">
      <c r="A43" s="41" t="s">
        <v>16</v>
      </c>
      <c r="B43" s="56">
        <f>'II OSA-B - Lasteaiad'!D6</f>
        <v>45403.5</v>
      </c>
      <c r="C43" s="56">
        <f>'II OSA-B - Lasteaiad'!E6</f>
        <v>37156.199999999997</v>
      </c>
      <c r="D43" s="56">
        <f>'II OSA-B - Lasteaiad'!F6</f>
        <v>43864.7</v>
      </c>
      <c r="E43" s="56">
        <f>'II OSA-B - Lasteaiad'!G6</f>
        <v>42223.299999999996</v>
      </c>
      <c r="F43" s="56">
        <f>'II OSA-B - Lasteaiad'!H6</f>
        <v>44050</v>
      </c>
      <c r="G43" s="56">
        <f>'II OSA-B - Lasteaiad'!I6</f>
        <v>31505.300000000003</v>
      </c>
      <c r="H43" s="56">
        <f>'II OSA-B - Lasteaiad'!J6</f>
        <v>19281.099999999995</v>
      </c>
      <c r="I43" s="56">
        <f>'II OSA-B - Lasteaiad'!K6</f>
        <v>29404.400000000001</v>
      </c>
      <c r="J43" s="56">
        <f>'II OSA-B - Lasteaiad'!L6</f>
        <v>38799.999999999993</v>
      </c>
      <c r="K43" s="56">
        <f>'II OSA-B - Lasteaiad'!M6</f>
        <v>43041.7</v>
      </c>
      <c r="L43" s="56">
        <f>'II OSA-B - Lasteaiad'!N6</f>
        <v>43736.6</v>
      </c>
      <c r="M43" s="56">
        <f>'II OSA-B - Lasteaiad'!O6</f>
        <v>36732.600000000006</v>
      </c>
      <c r="N43" s="56">
        <f>SUM(B43:M43)</f>
        <v>455199.4</v>
      </c>
      <c r="O43" s="32" t="s">
        <v>13</v>
      </c>
    </row>
    <row r="44" spans="1:16" ht="15">
      <c r="A44" s="42" t="s">
        <v>24</v>
      </c>
      <c r="B44" s="43">
        <f>'II OSA-B - Lasteaiad'!D7</f>
        <v>154404.59999999998</v>
      </c>
      <c r="C44" s="43">
        <f>'II OSA-B - Lasteaiad'!E7</f>
        <v>125469.20000000001</v>
      </c>
      <c r="D44" s="43">
        <f>'II OSA-B - Lasteaiad'!F7</f>
        <v>126874.40000000001</v>
      </c>
      <c r="E44" s="43">
        <f>'II OSA-B - Lasteaiad'!G7</f>
        <v>106662.69999999998</v>
      </c>
      <c r="F44" s="43">
        <f>'II OSA-B - Lasteaiad'!H7</f>
        <v>99929.299999999988</v>
      </c>
      <c r="G44" s="43">
        <f>'II OSA-B - Lasteaiad'!I7</f>
        <v>71159.200000000012</v>
      </c>
      <c r="H44" s="43">
        <f>'II OSA-B - Lasteaiad'!J7</f>
        <v>42370.7</v>
      </c>
      <c r="I44" s="43">
        <f>'II OSA-B - Lasteaiad'!K7</f>
        <v>73022.100000000006</v>
      </c>
      <c r="J44" s="43">
        <f>'II OSA-B - Lasteaiad'!L7</f>
        <v>110769.99999999997</v>
      </c>
      <c r="K44" s="43">
        <f>'II OSA-B - Lasteaiad'!M7</f>
        <v>142026.39999999997</v>
      </c>
      <c r="L44" s="43">
        <f>'II OSA-B - Lasteaiad'!N7</f>
        <v>147310.69999999998</v>
      </c>
      <c r="M44" s="43">
        <f>'II OSA-B - Lasteaiad'!O7</f>
        <v>145318.79999999999</v>
      </c>
      <c r="N44" s="43">
        <f>N42+N43</f>
        <v>1345318.1</v>
      </c>
      <c r="O44" s="5" t="s">
        <v>13</v>
      </c>
    </row>
    <row r="45" spans="1:16">
      <c r="A45" s="16"/>
    </row>
    <row r="46" spans="1:16">
      <c r="A46" s="16"/>
      <c r="N46" s="33">
        <f>N42/1000</f>
        <v>890.11869999999999</v>
      </c>
      <c r="O46" s="31" t="s">
        <v>14</v>
      </c>
    </row>
    <row r="47" spans="1:16">
      <c r="A47" s="16"/>
      <c r="N47" s="34">
        <f>N43/1000</f>
        <v>455.19940000000003</v>
      </c>
      <c r="O47" s="32" t="s">
        <v>14</v>
      </c>
    </row>
    <row r="48" spans="1:16" ht="15">
      <c r="A48" s="16"/>
      <c r="N48" s="30">
        <f>N46+N47</f>
        <v>1345.3181</v>
      </c>
      <c r="O48" s="5" t="s">
        <v>14</v>
      </c>
    </row>
    <row r="49" spans="1:16">
      <c r="A49" s="16"/>
    </row>
    <row r="50" spans="1:16">
      <c r="A50" s="16"/>
      <c r="N50" s="35">
        <f>N46/1000</f>
        <v>0.89011870000000004</v>
      </c>
      <c r="O50" s="31" t="s">
        <v>15</v>
      </c>
      <c r="P50" s="52">
        <f>N50/N52</f>
        <v>0.6616418079857842</v>
      </c>
    </row>
    <row r="51" spans="1:16">
      <c r="A51" s="16"/>
      <c r="N51" s="36">
        <f>N47/1000</f>
        <v>0.45519940000000003</v>
      </c>
      <c r="O51" s="32" t="s">
        <v>15</v>
      </c>
      <c r="P51" s="52">
        <f>N51/N52</f>
        <v>0.33835819201421585</v>
      </c>
    </row>
    <row r="52" spans="1:16" ht="15">
      <c r="N52" s="29">
        <f>N50+N51</f>
        <v>1.3453181000000001</v>
      </c>
      <c r="O52" s="5" t="s">
        <v>15</v>
      </c>
    </row>
    <row r="53" spans="1:16" ht="15">
      <c r="N53" s="29"/>
      <c r="O53" s="5"/>
    </row>
    <row r="54" spans="1:16" ht="15">
      <c r="N54" s="55" t="s">
        <v>361</v>
      </c>
      <c r="O54" s="5"/>
    </row>
    <row r="55" spans="1:16" ht="15.75">
      <c r="A55" s="15"/>
      <c r="N55" s="35">
        <v>0.88858999999999999</v>
      </c>
      <c r="O55" s="31" t="s">
        <v>15</v>
      </c>
    </row>
    <row r="56" spans="1:16">
      <c r="N56" s="36">
        <v>0.45297900000000002</v>
      </c>
      <c r="O56" s="32" t="s">
        <v>15</v>
      </c>
    </row>
    <row r="57" spans="1:16" ht="18">
      <c r="A57" s="20" t="s">
        <v>340</v>
      </c>
      <c r="H57" s="7"/>
      <c r="N57" s="29">
        <f>N55+N56</f>
        <v>1.341569</v>
      </c>
      <c r="O57" s="5" t="s">
        <v>15</v>
      </c>
    </row>
    <row r="58" spans="1:16" ht="15.75">
      <c r="A58" s="15" t="s">
        <v>364</v>
      </c>
    </row>
    <row r="59" spans="1:16" ht="15">
      <c r="B59" s="37" t="s">
        <v>90</v>
      </c>
      <c r="C59" s="37" t="s">
        <v>0</v>
      </c>
      <c r="D59" s="37" t="s">
        <v>1</v>
      </c>
      <c r="E59" s="37" t="s">
        <v>2</v>
      </c>
      <c r="F59" s="37" t="s">
        <v>3</v>
      </c>
      <c r="G59" s="37" t="s">
        <v>4</v>
      </c>
      <c r="H59" s="37" t="s">
        <v>5</v>
      </c>
      <c r="I59" s="37" t="s">
        <v>6</v>
      </c>
      <c r="J59" s="37" t="s">
        <v>7</v>
      </c>
      <c r="K59" s="37" t="s">
        <v>8</v>
      </c>
      <c r="L59" s="37" t="s">
        <v>9</v>
      </c>
      <c r="M59" s="37" t="s">
        <v>10</v>
      </c>
      <c r="N59" s="37" t="s">
        <v>128</v>
      </c>
    </row>
    <row r="60" spans="1:16">
      <c r="A60" s="38" t="s">
        <v>12</v>
      </c>
      <c r="B60" s="39">
        <f>'II OSA-C - Koolid'!D5</f>
        <v>471151.70000000013</v>
      </c>
      <c r="C60" s="39">
        <f>'II OSA-C - Koolid'!E5</f>
        <v>406993.5</v>
      </c>
      <c r="D60" s="39">
        <f>'II OSA-C - Koolid'!F5</f>
        <v>390189.30000000005</v>
      </c>
      <c r="E60" s="39">
        <f>'II OSA-C - Koolid'!G5</f>
        <v>326828.5</v>
      </c>
      <c r="F60" s="39">
        <f>'II OSA-C - Koolid'!H5</f>
        <v>286062.59999999998</v>
      </c>
      <c r="G60" s="39">
        <f>'II OSA-C - Koolid'!I5</f>
        <v>181792.9</v>
      </c>
      <c r="H60" s="39">
        <f>'II OSA-C - Koolid'!J5</f>
        <v>105231.4</v>
      </c>
      <c r="I60" s="39">
        <f>'II OSA-C - Koolid'!K5</f>
        <v>140860.99999999997</v>
      </c>
      <c r="J60" s="39">
        <f>'II OSA-C - Koolid'!L5</f>
        <v>358823.2</v>
      </c>
      <c r="K60" s="39">
        <f>'II OSA-C - Koolid'!M5</f>
        <v>438581.4</v>
      </c>
      <c r="L60" s="39">
        <f>'II OSA-C - Koolid'!N5</f>
        <v>460907.7</v>
      </c>
      <c r="M60" s="39">
        <f>'II OSA-C - Koolid'!O5</f>
        <v>412694.6</v>
      </c>
      <c r="N60" s="40">
        <f>SUM(B60:M60)</f>
        <v>3980117.8000000003</v>
      </c>
      <c r="O60" s="31" t="s">
        <v>13</v>
      </c>
    </row>
    <row r="61" spans="1:16">
      <c r="A61" s="41" t="s">
        <v>16</v>
      </c>
      <c r="B61" s="56">
        <f>'II OSA-C - Koolid'!D6</f>
        <v>199191.40000000002</v>
      </c>
      <c r="C61" s="56">
        <f>'II OSA-C - Koolid'!E6</f>
        <v>173093.7</v>
      </c>
      <c r="D61" s="56">
        <f>'II OSA-C - Koolid'!F6</f>
        <v>207030.1</v>
      </c>
      <c r="E61" s="56">
        <f>'II OSA-C - Koolid'!G6</f>
        <v>213728.09999999998</v>
      </c>
      <c r="F61" s="56">
        <f>'II OSA-C - Koolid'!H6</f>
        <v>227428.80000000005</v>
      </c>
      <c r="G61" s="56">
        <f>'II OSA-C - Koolid'!I6</f>
        <v>147463.80000000002</v>
      </c>
      <c r="H61" s="56">
        <f>'II OSA-C - Koolid'!J6</f>
        <v>85779.60000000002</v>
      </c>
      <c r="I61" s="56">
        <f>'II OSA-C - Koolid'!K6</f>
        <v>95068.400000000009</v>
      </c>
      <c r="J61" s="56">
        <f>'II OSA-C - Koolid'!L6</f>
        <v>191320.4</v>
      </c>
      <c r="K61" s="56">
        <f>'II OSA-C - Koolid'!M6</f>
        <v>187471.10000000003</v>
      </c>
      <c r="L61" s="56">
        <f>'II OSA-C - Koolid'!N6</f>
        <v>195843.59999999998</v>
      </c>
      <c r="M61" s="56">
        <f>'II OSA-C - Koolid'!O6</f>
        <v>175715.30000000002</v>
      </c>
      <c r="N61" s="56">
        <f>SUM(B61:M61)</f>
        <v>2099134.2999999998</v>
      </c>
      <c r="O61" s="32" t="s">
        <v>13</v>
      </c>
    </row>
    <row r="62" spans="1:16" ht="15">
      <c r="A62" s="42" t="s">
        <v>24</v>
      </c>
      <c r="B62" s="43">
        <f>'II OSA-C - Koolid'!D7</f>
        <v>670343.10000000009</v>
      </c>
      <c r="C62" s="43">
        <f>'II OSA-C - Koolid'!E7</f>
        <v>580087.19999999995</v>
      </c>
      <c r="D62" s="43">
        <f>'II OSA-C - Koolid'!F7</f>
        <v>597219.4</v>
      </c>
      <c r="E62" s="43">
        <f>'II OSA-C - Koolid'!G7</f>
        <v>540556.6</v>
      </c>
      <c r="F62" s="43">
        <f>'II OSA-C - Koolid'!H7</f>
        <v>513491.4</v>
      </c>
      <c r="G62" s="43">
        <f>'II OSA-C - Koolid'!I7</f>
        <v>329256.7</v>
      </c>
      <c r="H62" s="43">
        <f>'II OSA-C - Koolid'!J7</f>
        <v>191011</v>
      </c>
      <c r="I62" s="43">
        <f>'II OSA-C - Koolid'!K7</f>
        <v>235929.39999999997</v>
      </c>
      <c r="J62" s="43">
        <f>'II OSA-C - Koolid'!L7</f>
        <v>550143.6</v>
      </c>
      <c r="K62" s="43">
        <f>'II OSA-C - Koolid'!M7</f>
        <v>626052.5</v>
      </c>
      <c r="L62" s="43">
        <f>'II OSA-C - Koolid'!N7</f>
        <v>656751.30000000005</v>
      </c>
      <c r="M62" s="43">
        <f>'II OSA-C - Koolid'!O7</f>
        <v>588409.9</v>
      </c>
      <c r="N62" s="43">
        <f>N60+N61</f>
        <v>6079252.0999999996</v>
      </c>
      <c r="O62" s="5" t="s">
        <v>13</v>
      </c>
    </row>
    <row r="63" spans="1:16">
      <c r="A63" s="16"/>
    </row>
    <row r="64" spans="1:16">
      <c r="A64" s="16"/>
      <c r="N64" s="33">
        <f>N60/1000</f>
        <v>3980.1178000000004</v>
      </c>
      <c r="O64" s="31" t="s">
        <v>14</v>
      </c>
    </row>
    <row r="65" spans="1:16">
      <c r="A65" s="16"/>
      <c r="N65" s="34">
        <f>N61/1000</f>
        <v>2099.1342999999997</v>
      </c>
      <c r="O65" s="32" t="s">
        <v>14</v>
      </c>
    </row>
    <row r="66" spans="1:16" ht="15">
      <c r="A66" s="16"/>
      <c r="N66" s="30">
        <f>N64+N65</f>
        <v>6079.2520999999997</v>
      </c>
      <c r="O66" s="5" t="s">
        <v>14</v>
      </c>
    </row>
    <row r="67" spans="1:16">
      <c r="A67" s="16"/>
    </row>
    <row r="68" spans="1:16">
      <c r="A68" s="16"/>
      <c r="N68" s="35">
        <f>N64/1000</f>
        <v>3.9801178000000004</v>
      </c>
      <c r="O68" s="31" t="s">
        <v>15</v>
      </c>
      <c r="P68" s="52">
        <f>N68/N70</f>
        <v>0.65470517335512379</v>
      </c>
    </row>
    <row r="69" spans="1:16">
      <c r="A69" s="16"/>
      <c r="N69" s="36">
        <f>N65/1000</f>
        <v>2.0991342999999998</v>
      </c>
      <c r="O69" s="32" t="s">
        <v>15</v>
      </c>
      <c r="P69" s="52">
        <f>N69/N70</f>
        <v>0.34529482664487626</v>
      </c>
    </row>
    <row r="70" spans="1:16" ht="15">
      <c r="N70" s="29">
        <f>N68+N69</f>
        <v>6.0792520999999997</v>
      </c>
      <c r="O70" s="5" t="s">
        <v>15</v>
      </c>
    </row>
    <row r="71" spans="1:16" ht="15">
      <c r="N71" s="29"/>
      <c r="O71" s="5"/>
    </row>
    <row r="72" spans="1:16" ht="15">
      <c r="N72" s="55" t="s">
        <v>361</v>
      </c>
      <c r="O72" s="5"/>
    </row>
    <row r="73" spans="1:16">
      <c r="N73" s="35">
        <v>3.9821629999999999</v>
      </c>
      <c r="O73" s="31" t="s">
        <v>15</v>
      </c>
    </row>
    <row r="74" spans="1:16">
      <c r="N74" s="36">
        <v>2.1019209999999999</v>
      </c>
      <c r="O74" s="32" t="s">
        <v>15</v>
      </c>
    </row>
    <row r="75" spans="1:16" ht="18">
      <c r="A75" s="20" t="s">
        <v>341</v>
      </c>
      <c r="H75" s="7"/>
      <c r="N75" s="29">
        <f>N73+N74</f>
        <v>6.0840839999999998</v>
      </c>
      <c r="O75" s="5" t="s">
        <v>15</v>
      </c>
    </row>
    <row r="76" spans="1:16" ht="15.75">
      <c r="A76" s="15" t="s">
        <v>365</v>
      </c>
    </row>
    <row r="77" spans="1:16" ht="15">
      <c r="B77" s="37" t="s">
        <v>90</v>
      </c>
      <c r="C77" s="37" t="s">
        <v>0</v>
      </c>
      <c r="D77" s="37" t="s">
        <v>1</v>
      </c>
      <c r="E77" s="37" t="s">
        <v>2</v>
      </c>
      <c r="F77" s="37" t="s">
        <v>3</v>
      </c>
      <c r="G77" s="37" t="s">
        <v>4</v>
      </c>
      <c r="H77" s="37" t="s">
        <v>5</v>
      </c>
      <c r="I77" s="37" t="s">
        <v>6</v>
      </c>
      <c r="J77" s="37" t="s">
        <v>7</v>
      </c>
      <c r="K77" s="37" t="s">
        <v>8</v>
      </c>
      <c r="L77" s="37" t="s">
        <v>9</v>
      </c>
      <c r="M77" s="37" t="s">
        <v>10</v>
      </c>
      <c r="N77" s="37" t="s">
        <v>128</v>
      </c>
    </row>
    <row r="78" spans="1:16">
      <c r="A78" s="38" t="s">
        <v>12</v>
      </c>
      <c r="B78" s="39">
        <f>'II OSA-D - Muud hooned'!D5</f>
        <v>147296.90000000005</v>
      </c>
      <c r="C78" s="39">
        <f>'II OSA-D - Muud hooned'!E5</f>
        <v>128573.1</v>
      </c>
      <c r="D78" s="39">
        <f>'II OSA-D - Muud hooned'!F5</f>
        <v>126958.90000000001</v>
      </c>
      <c r="E78" s="39">
        <f>'II OSA-D - Muud hooned'!G5</f>
        <v>125424.8</v>
      </c>
      <c r="F78" s="39">
        <f>'II OSA-D - Muud hooned'!H5</f>
        <v>116748.79999999999</v>
      </c>
      <c r="G78" s="39">
        <f>'II OSA-D - Muud hooned'!I5</f>
        <v>98294.700000000012</v>
      </c>
      <c r="H78" s="39">
        <f>'II OSA-D - Muud hooned'!J5</f>
        <v>98063.199999999983</v>
      </c>
      <c r="I78" s="39">
        <f>'II OSA-D - Muud hooned'!K5</f>
        <v>101441.49999999997</v>
      </c>
      <c r="J78" s="39">
        <f>'II OSA-D - Muud hooned'!L5</f>
        <v>113557.90000000002</v>
      </c>
      <c r="K78" s="39">
        <f>'II OSA-D - Muud hooned'!M5</f>
        <v>136187.30000000002</v>
      </c>
      <c r="L78" s="39">
        <f>'II OSA-D - Muud hooned'!N5</f>
        <v>133779.10000000003</v>
      </c>
      <c r="M78" s="39">
        <f>'II OSA-D - Muud hooned'!O5</f>
        <v>143817.39999999997</v>
      </c>
      <c r="N78" s="40">
        <f>SUM(B78:M78)</f>
        <v>1470143.5999999999</v>
      </c>
      <c r="O78" s="31" t="s">
        <v>13</v>
      </c>
    </row>
    <row r="79" spans="1:16">
      <c r="A79" s="41" t="s">
        <v>16</v>
      </c>
      <c r="B79" s="56">
        <f>'II OSA-D - Muud hooned'!D6</f>
        <v>85241.600000000006</v>
      </c>
      <c r="C79" s="56">
        <f>'II OSA-D - Muud hooned'!E6</f>
        <v>75986.5</v>
      </c>
      <c r="D79" s="56">
        <f>'II OSA-D - Muud hooned'!F6</f>
        <v>81553.399999999994</v>
      </c>
      <c r="E79" s="56">
        <f>'II OSA-D - Muud hooned'!G6</f>
        <v>86655.000000000015</v>
      </c>
      <c r="F79" s="56">
        <f>'II OSA-D - Muud hooned'!H6</f>
        <v>89062.499999999985</v>
      </c>
      <c r="G79" s="56">
        <f>'II OSA-D - Muud hooned'!I6</f>
        <v>76508.900000000009</v>
      </c>
      <c r="H79" s="56">
        <f>'II OSA-D - Muud hooned'!J6</f>
        <v>71022.299999999974</v>
      </c>
      <c r="I79" s="56">
        <f>'II OSA-D - Muud hooned'!K6</f>
        <v>75240.900000000009</v>
      </c>
      <c r="J79" s="56">
        <f>'II OSA-D - Muud hooned'!L6</f>
        <v>71495.900000000009</v>
      </c>
      <c r="K79" s="56">
        <f>'II OSA-D - Muud hooned'!M6</f>
        <v>76671.900000000009</v>
      </c>
      <c r="L79" s="56">
        <f>'II OSA-D - Muud hooned'!N6</f>
        <v>84606.699999999968</v>
      </c>
      <c r="M79" s="56">
        <f>'II OSA-D - Muud hooned'!O6</f>
        <v>82099.100000000064</v>
      </c>
      <c r="N79" s="56">
        <f>SUM(B79:M79)</f>
        <v>956144.70000000007</v>
      </c>
      <c r="O79" s="32" t="s">
        <v>13</v>
      </c>
    </row>
    <row r="80" spans="1:16" ht="15">
      <c r="A80" s="42" t="s">
        <v>24</v>
      </c>
      <c r="B80" s="43">
        <f>'II OSA-D - Muud hooned'!D7</f>
        <v>232538.50000000006</v>
      </c>
      <c r="C80" s="43">
        <f>'II OSA-D - Muud hooned'!E7</f>
        <v>204559.6</v>
      </c>
      <c r="D80" s="43">
        <f>'II OSA-D - Muud hooned'!F7</f>
        <v>208512.3</v>
      </c>
      <c r="E80" s="43">
        <f>'II OSA-D - Muud hooned'!G7</f>
        <v>212079.80000000002</v>
      </c>
      <c r="F80" s="43">
        <f>'II OSA-D - Muud hooned'!H7</f>
        <v>205811.3</v>
      </c>
      <c r="G80" s="43">
        <f>'II OSA-D - Muud hooned'!I7</f>
        <v>174803.60000000003</v>
      </c>
      <c r="H80" s="43">
        <f>'II OSA-D - Muud hooned'!J7</f>
        <v>169085.49999999994</v>
      </c>
      <c r="I80" s="43">
        <f>'II OSA-D - Muud hooned'!K7</f>
        <v>176682.39999999997</v>
      </c>
      <c r="J80" s="43">
        <f>'II OSA-D - Muud hooned'!L7</f>
        <v>185053.80000000005</v>
      </c>
      <c r="K80" s="43">
        <f>'II OSA-D - Muud hooned'!M7</f>
        <v>212859.2</v>
      </c>
      <c r="L80" s="43">
        <f>'II OSA-D - Muud hooned'!N7</f>
        <v>218385.8</v>
      </c>
      <c r="M80" s="43">
        <f>'II OSA-D - Muud hooned'!O7</f>
        <v>225916.50000000003</v>
      </c>
      <c r="N80" s="43">
        <f>N78+N79</f>
        <v>2426288.2999999998</v>
      </c>
      <c r="O80" s="5" t="s">
        <v>13</v>
      </c>
    </row>
    <row r="81" spans="1:16">
      <c r="A81" s="16"/>
    </row>
    <row r="82" spans="1:16">
      <c r="A82" s="16"/>
      <c r="N82" s="33">
        <f>N78/1000</f>
        <v>1470.1435999999999</v>
      </c>
      <c r="O82" s="31" t="s">
        <v>14</v>
      </c>
    </row>
    <row r="83" spans="1:16">
      <c r="A83" s="16"/>
      <c r="N83" s="34">
        <f>N79/1000</f>
        <v>956.14470000000006</v>
      </c>
      <c r="O83" s="32" t="s">
        <v>14</v>
      </c>
    </row>
    <row r="84" spans="1:16" ht="15">
      <c r="A84" s="16"/>
      <c r="N84" s="30">
        <f>N82+N83</f>
        <v>2426.2883000000002</v>
      </c>
      <c r="O84" s="5" t="s">
        <v>14</v>
      </c>
    </row>
    <row r="85" spans="1:16">
      <c r="A85" s="16"/>
    </row>
    <row r="86" spans="1:16">
      <c r="A86" s="16"/>
      <c r="N86" s="35">
        <f>N82/1000</f>
        <v>1.4701435999999999</v>
      </c>
      <c r="O86" s="31" t="s">
        <v>15</v>
      </c>
      <c r="P86" s="52">
        <f>N86/N88</f>
        <v>0.60592288228896785</v>
      </c>
    </row>
    <row r="87" spans="1:16">
      <c r="A87" s="16"/>
      <c r="N87" s="36">
        <f>N83/1000</f>
        <v>0.95614470000000007</v>
      </c>
      <c r="O87" s="32" t="s">
        <v>15</v>
      </c>
      <c r="P87" s="52">
        <f>N87/N88</f>
        <v>0.39407711771103215</v>
      </c>
    </row>
    <row r="88" spans="1:16" ht="15">
      <c r="N88" s="29">
        <f>N86+N87</f>
        <v>2.4262883</v>
      </c>
      <c r="O88" s="5" t="s">
        <v>15</v>
      </c>
    </row>
    <row r="90" spans="1:16" ht="15">
      <c r="N90" s="55" t="s">
        <v>361</v>
      </c>
      <c r="O90" s="5"/>
    </row>
    <row r="91" spans="1:16">
      <c r="N91" s="35">
        <v>1.5380959999999999</v>
      </c>
      <c r="O91" s="31" t="s">
        <v>15</v>
      </c>
    </row>
    <row r="92" spans="1:16">
      <c r="N92" s="36">
        <v>0.99921099999999996</v>
      </c>
      <c r="O92" s="32" t="s">
        <v>15</v>
      </c>
    </row>
    <row r="93" spans="1:16" ht="15">
      <c r="N93" s="29">
        <f>N91+N92</f>
        <v>2.5373069999999998</v>
      </c>
      <c r="O93" s="5" t="s">
        <v>15</v>
      </c>
    </row>
  </sheetData>
  <printOptions horizontalCentered="1"/>
  <pageMargins left="0" right="0" top="0.19685039370078741" bottom="0" header="0" footer="0"/>
  <pageSetup paperSize="8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90" zoomScaleNormal="90" workbookViewId="0">
      <selection activeCell="F32" sqref="F32"/>
    </sheetView>
  </sheetViews>
  <sheetFormatPr defaultRowHeight="14.25"/>
  <cols>
    <col min="1" max="1" width="14.625" customWidth="1"/>
    <col min="2" max="2" width="17.5" customWidth="1"/>
    <col min="3" max="3" width="7.5" customWidth="1"/>
    <col min="4" max="11" width="8.625" customWidth="1"/>
    <col min="12" max="12" width="9.625" bestFit="1" customWidth="1"/>
    <col min="13" max="13" width="8.75" customWidth="1"/>
    <col min="14" max="14" width="9" bestFit="1" customWidth="1"/>
    <col min="15" max="15" width="9.625" bestFit="1" customWidth="1"/>
    <col min="16" max="16" width="8.625" customWidth="1"/>
  </cols>
  <sheetData>
    <row r="1" spans="1:17" ht="18">
      <c r="A1" s="17" t="s">
        <v>338</v>
      </c>
    </row>
    <row r="2" spans="1:17" ht="15.75">
      <c r="A2" s="58" t="s">
        <v>366</v>
      </c>
    </row>
    <row r="4" spans="1:17">
      <c r="A4" s="65"/>
      <c r="B4" s="65"/>
      <c r="C4" s="66"/>
      <c r="D4" s="60" t="s">
        <v>90</v>
      </c>
      <c r="E4" s="60" t="s">
        <v>0</v>
      </c>
      <c r="F4" s="60" t="s">
        <v>1</v>
      </c>
      <c r="G4" s="114" t="s">
        <v>2</v>
      </c>
      <c r="H4" s="114" t="s">
        <v>3</v>
      </c>
      <c r="I4" s="114" t="s">
        <v>4</v>
      </c>
      <c r="J4" s="114" t="s">
        <v>5</v>
      </c>
      <c r="K4" s="114" t="s">
        <v>6</v>
      </c>
      <c r="L4" s="114" t="s">
        <v>7</v>
      </c>
      <c r="M4" s="114" t="s">
        <v>8</v>
      </c>
      <c r="N4" s="114" t="s">
        <v>9</v>
      </c>
      <c r="O4" s="114" t="s">
        <v>10</v>
      </c>
      <c r="P4" s="44" t="s">
        <v>128</v>
      </c>
    </row>
    <row r="5" spans="1:17">
      <c r="A5" s="65"/>
      <c r="B5" s="65"/>
      <c r="C5" s="45" t="s">
        <v>12</v>
      </c>
      <c r="D5" s="67">
        <f>D19+D23+D27+D31+D35+D39+D43+D47+D51+D55+D59</f>
        <v>25304.999999999996</v>
      </c>
      <c r="E5" s="67">
        <f t="shared" ref="E5:O5" si="0">E19+E23+E27+E31+E35+E39+E43+E47+E51+E55+E59</f>
        <v>22478.300000000003</v>
      </c>
      <c r="F5" s="67">
        <f t="shared" si="0"/>
        <v>23307.599999999999</v>
      </c>
      <c r="G5" s="67">
        <f t="shared" si="0"/>
        <v>21182.700000000004</v>
      </c>
      <c r="H5" s="67">
        <f t="shared" si="0"/>
        <v>20327.099999999999</v>
      </c>
      <c r="I5" s="67">
        <f t="shared" si="0"/>
        <v>18914.599999999999</v>
      </c>
      <c r="J5" s="67">
        <f t="shared" si="0"/>
        <v>19742.499999999996</v>
      </c>
      <c r="K5" s="67">
        <f t="shared" si="0"/>
        <v>18697.3</v>
      </c>
      <c r="L5" s="67">
        <f t="shared" si="0"/>
        <v>21301.8</v>
      </c>
      <c r="M5" s="67">
        <f t="shared" si="0"/>
        <v>24091.199999999997</v>
      </c>
      <c r="N5" s="67">
        <f t="shared" si="0"/>
        <v>22476.100000000002</v>
      </c>
      <c r="O5" s="67">
        <f t="shared" si="0"/>
        <v>26403.1</v>
      </c>
      <c r="P5" s="67">
        <f>SUM(D5:O5)</f>
        <v>264227.3</v>
      </c>
      <c r="Q5" s="1" t="s">
        <v>13</v>
      </c>
    </row>
    <row r="6" spans="1:17">
      <c r="A6" s="65"/>
      <c r="B6" s="65"/>
      <c r="C6" s="46" t="s">
        <v>16</v>
      </c>
      <c r="D6" s="69">
        <f>D20+D24+D28+D32+D36+D40+D44+D48+D52+D56+D60</f>
        <v>20748.600000000002</v>
      </c>
      <c r="E6" s="69">
        <f t="shared" ref="E6:O6" si="1">E20+E24+E28+E32+E36+E40+E44+E48+E52+E56+E60</f>
        <v>18435.900000000001</v>
      </c>
      <c r="F6" s="69">
        <f t="shared" si="1"/>
        <v>19266.099999999999</v>
      </c>
      <c r="G6" s="69">
        <f t="shared" si="1"/>
        <v>17024.5</v>
      </c>
      <c r="H6" s="69">
        <f t="shared" si="1"/>
        <v>17121.600000000002</v>
      </c>
      <c r="I6" s="69">
        <f t="shared" si="1"/>
        <v>16259.399999999998</v>
      </c>
      <c r="J6" s="69">
        <f t="shared" si="1"/>
        <v>15527.300000000001</v>
      </c>
      <c r="K6" s="69">
        <f t="shared" si="1"/>
        <v>17456.400000000001</v>
      </c>
      <c r="L6" s="69">
        <f t="shared" si="1"/>
        <v>16853.099999999999</v>
      </c>
      <c r="M6" s="69">
        <f t="shared" si="1"/>
        <v>18035.800000000003</v>
      </c>
      <c r="N6" s="69">
        <f t="shared" si="1"/>
        <v>20336.499999999996</v>
      </c>
      <c r="O6" s="69">
        <f t="shared" si="1"/>
        <v>19712.400000000001</v>
      </c>
      <c r="P6" s="69">
        <f>SUM(D6:O6)</f>
        <v>216777.60000000001</v>
      </c>
      <c r="Q6" s="3" t="s">
        <v>13</v>
      </c>
    </row>
    <row r="7" spans="1:17" ht="15">
      <c r="A7" s="65"/>
      <c r="B7" s="65"/>
      <c r="C7" s="47" t="s">
        <v>24</v>
      </c>
      <c r="D7" s="71">
        <f>D5+D6</f>
        <v>46053.599999999999</v>
      </c>
      <c r="E7" s="71">
        <f t="shared" ref="E7:O7" si="2">E5+E6</f>
        <v>40914.200000000004</v>
      </c>
      <c r="F7" s="71">
        <f t="shared" si="2"/>
        <v>42573.7</v>
      </c>
      <c r="G7" s="71">
        <f t="shared" si="2"/>
        <v>38207.200000000004</v>
      </c>
      <c r="H7" s="71">
        <f t="shared" si="2"/>
        <v>37448.699999999997</v>
      </c>
      <c r="I7" s="71">
        <f t="shared" si="2"/>
        <v>35174</v>
      </c>
      <c r="J7" s="71">
        <f t="shared" si="2"/>
        <v>35269.799999999996</v>
      </c>
      <c r="K7" s="71">
        <f t="shared" si="2"/>
        <v>36153.699999999997</v>
      </c>
      <c r="L7" s="71">
        <f t="shared" si="2"/>
        <v>38154.899999999994</v>
      </c>
      <c r="M7" s="71">
        <f t="shared" si="2"/>
        <v>42127</v>
      </c>
      <c r="N7" s="71">
        <f t="shared" si="2"/>
        <v>42812.6</v>
      </c>
      <c r="O7" s="71">
        <f t="shared" si="2"/>
        <v>46115.5</v>
      </c>
      <c r="P7" s="71">
        <f>SUM(D7:O7)</f>
        <v>481004.9</v>
      </c>
      <c r="Q7" s="5" t="s">
        <v>13</v>
      </c>
    </row>
    <row r="8" spans="1:17">
      <c r="A8" s="65"/>
      <c r="B8" s="65"/>
      <c r="C8" s="66"/>
      <c r="D8" s="73">
        <f>D5+E5+F5</f>
        <v>71090.899999999994</v>
      </c>
      <c r="E8" s="74">
        <f>D8/D10</f>
        <v>0.54878861214359875</v>
      </c>
      <c r="F8" s="75">
        <f>D8/$P$5</f>
        <v>0.26905206237205614</v>
      </c>
      <c r="G8" s="73">
        <f>G5+H5+I5</f>
        <v>60424.4</v>
      </c>
      <c r="H8" s="74">
        <f>G8/G10</f>
        <v>0.54519944527604924</v>
      </c>
      <c r="I8" s="75">
        <f>G8/$P$5</f>
        <v>0.22868341007912507</v>
      </c>
      <c r="J8" s="73">
        <f>J5+K5+L5</f>
        <v>59741.599999999991</v>
      </c>
      <c r="K8" s="74">
        <f>J8/J10</f>
        <v>0.54519503843823225</v>
      </c>
      <c r="L8" s="75">
        <f>J8/$P$5</f>
        <v>0.2260992713470561</v>
      </c>
      <c r="M8" s="73">
        <f>M5+N5+O5</f>
        <v>72970.399999999994</v>
      </c>
      <c r="N8" s="74">
        <f>M8/M10</f>
        <v>0.55679176163308408</v>
      </c>
      <c r="O8" s="75">
        <f>M8/$P$5</f>
        <v>0.27616525620176263</v>
      </c>
      <c r="P8" s="66"/>
    </row>
    <row r="9" spans="1:17">
      <c r="A9" s="65"/>
      <c r="B9" s="65"/>
      <c r="C9" s="66"/>
      <c r="D9" s="76">
        <f>D6+E6+F6</f>
        <v>58450.6</v>
      </c>
      <c r="E9" s="77">
        <f>D9/D10</f>
        <v>0.45121138785640125</v>
      </c>
      <c r="F9" s="78">
        <f>D9/$P$6</f>
        <v>0.26963394741892149</v>
      </c>
      <c r="G9" s="76">
        <f>G6+H6+I6</f>
        <v>50405.5</v>
      </c>
      <c r="H9" s="77">
        <f>G9/G10</f>
        <v>0.45480055472395087</v>
      </c>
      <c r="I9" s="78">
        <f>G9/$P$6</f>
        <v>0.23252171811109634</v>
      </c>
      <c r="J9" s="76">
        <f>J6+K6+L6</f>
        <v>49836.800000000003</v>
      </c>
      <c r="K9" s="77">
        <f>J9/J10</f>
        <v>0.4548049615617677</v>
      </c>
      <c r="L9" s="78">
        <f>J9/$P$6</f>
        <v>0.22989829207445789</v>
      </c>
      <c r="M9" s="76">
        <f>M6+N6+O6</f>
        <v>58084.700000000004</v>
      </c>
      <c r="N9" s="77">
        <f>M9/M10</f>
        <v>0.44320823836691592</v>
      </c>
      <c r="O9" s="78">
        <f>M9/$P$6</f>
        <v>0.26794604239552428</v>
      </c>
      <c r="P9" s="79">
        <f>P5/1000</f>
        <v>264.22730000000001</v>
      </c>
      <c r="Q9" s="1" t="s">
        <v>14</v>
      </c>
    </row>
    <row r="10" spans="1:17">
      <c r="A10" s="65"/>
      <c r="B10" s="65"/>
      <c r="C10" s="66"/>
      <c r="D10" s="81">
        <f>D8+D9</f>
        <v>129541.5</v>
      </c>
      <c r="E10" s="50"/>
      <c r="F10" s="78">
        <f>D10/$P$7</f>
        <v>0.26931430428255509</v>
      </c>
      <c r="G10" s="81">
        <f>G8+G9</f>
        <v>110829.9</v>
      </c>
      <c r="H10" s="82"/>
      <c r="I10" s="83">
        <f>G10/$P$7</f>
        <v>0.23041324527047435</v>
      </c>
      <c r="J10" s="81">
        <f>J8+J9</f>
        <v>109578.4</v>
      </c>
      <c r="K10" s="82"/>
      <c r="L10" s="83">
        <f>J10/$P$7</f>
        <v>0.22781140067388084</v>
      </c>
      <c r="M10" s="81">
        <f>M8+M9</f>
        <v>131055.1</v>
      </c>
      <c r="N10" s="82"/>
      <c r="O10" s="83">
        <f>M10/$P$7</f>
        <v>0.2724610497730896</v>
      </c>
      <c r="P10" s="84">
        <f>P6/1000</f>
        <v>216.77760000000001</v>
      </c>
      <c r="Q10" s="3" t="s">
        <v>14</v>
      </c>
    </row>
    <row r="11" spans="1:17" ht="15">
      <c r="A11" s="65"/>
      <c r="B11" s="65"/>
      <c r="C11" s="66"/>
      <c r="D11" s="66"/>
      <c r="E11" s="85" t="s">
        <v>242</v>
      </c>
      <c r="F11" s="86" t="s">
        <v>241</v>
      </c>
      <c r="G11" s="66"/>
      <c r="H11" s="85" t="s">
        <v>243</v>
      </c>
      <c r="I11" s="86" t="s">
        <v>241</v>
      </c>
      <c r="J11" s="66"/>
      <c r="K11" s="85" t="s">
        <v>244</v>
      </c>
      <c r="L11" s="86" t="s">
        <v>241</v>
      </c>
      <c r="M11" s="66"/>
      <c r="N11" s="85" t="s">
        <v>245</v>
      </c>
      <c r="O11" s="86" t="s">
        <v>241</v>
      </c>
      <c r="P11" s="87">
        <f>P9+P10</f>
        <v>481.00490000000002</v>
      </c>
      <c r="Q11" s="5" t="s">
        <v>14</v>
      </c>
    </row>
    <row r="12" spans="1:17">
      <c r="A12" s="65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7">
      <c r="A13" s="65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8">
        <f>P9/P11</f>
        <v>0.54932351000998114</v>
      </c>
      <c r="P13" s="89">
        <f>P9/1000</f>
        <v>0.2642273</v>
      </c>
      <c r="Q13" s="1" t="s">
        <v>15</v>
      </c>
    </row>
    <row r="14" spans="1:17">
      <c r="A14" s="65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8">
        <f>P10/P11</f>
        <v>0.4506764899900188</v>
      </c>
      <c r="P14" s="90">
        <f>P10/1000</f>
        <v>0.21677760000000001</v>
      </c>
      <c r="Q14" s="3" t="s">
        <v>15</v>
      </c>
    </row>
    <row r="15" spans="1:17" ht="15">
      <c r="A15" s="65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91">
        <f>P13+P14</f>
        <v>0.48100490000000001</v>
      </c>
      <c r="Q15" s="5" t="s">
        <v>15</v>
      </c>
    </row>
    <row r="16" spans="1:17">
      <c r="A16" s="66"/>
      <c r="B16" s="66"/>
      <c r="C16" s="66"/>
      <c r="D16" s="131">
        <v>2015</v>
      </c>
      <c r="E16" s="131"/>
      <c r="F16" s="131"/>
      <c r="G16" s="130">
        <v>2014</v>
      </c>
      <c r="H16" s="130"/>
      <c r="I16" s="130"/>
      <c r="J16" s="130"/>
      <c r="K16" s="130"/>
      <c r="L16" s="130"/>
      <c r="M16" s="130"/>
      <c r="N16" s="130"/>
      <c r="O16" s="130"/>
      <c r="P16" s="66"/>
    </row>
    <row r="17" spans="1:16">
      <c r="A17" s="92" t="s">
        <v>92</v>
      </c>
      <c r="B17" s="92" t="s">
        <v>93</v>
      </c>
      <c r="C17" s="57"/>
      <c r="D17" s="64" t="s">
        <v>90</v>
      </c>
      <c r="E17" s="64" t="s">
        <v>0</v>
      </c>
      <c r="F17" s="64" t="s">
        <v>1</v>
      </c>
      <c r="G17" s="115" t="s">
        <v>2</v>
      </c>
      <c r="H17" s="115" t="s">
        <v>3</v>
      </c>
      <c r="I17" s="115" t="s">
        <v>4</v>
      </c>
      <c r="J17" s="115" t="s">
        <v>5</v>
      </c>
      <c r="K17" s="115" t="s">
        <v>6</v>
      </c>
      <c r="L17" s="115" t="s">
        <v>7</v>
      </c>
      <c r="M17" s="115" t="s">
        <v>8</v>
      </c>
      <c r="N17" s="115" t="s">
        <v>9</v>
      </c>
      <c r="O17" s="115" t="s">
        <v>10</v>
      </c>
      <c r="P17" s="53" t="s">
        <v>128</v>
      </c>
    </row>
    <row r="18" spans="1:16">
      <c r="A18" s="103"/>
      <c r="B18" s="103"/>
      <c r="C18" s="22"/>
      <c r="D18" s="54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66"/>
    </row>
    <row r="19" spans="1:16">
      <c r="A19" s="65" t="s">
        <v>148</v>
      </c>
      <c r="B19" s="99" t="s">
        <v>149</v>
      </c>
      <c r="C19" s="8" t="s">
        <v>12</v>
      </c>
      <c r="D19" s="63">
        <v>304.7</v>
      </c>
      <c r="E19" s="63">
        <v>332.2</v>
      </c>
      <c r="F19" s="63">
        <v>410.3</v>
      </c>
      <c r="G19" s="117">
        <v>417.5</v>
      </c>
      <c r="H19" s="117">
        <v>397.1</v>
      </c>
      <c r="I19" s="117">
        <v>447.2</v>
      </c>
      <c r="J19" s="117">
        <v>459.3</v>
      </c>
      <c r="K19" s="117">
        <v>364.1</v>
      </c>
      <c r="L19" s="117">
        <v>338.8</v>
      </c>
      <c r="M19" s="117">
        <v>305.8</v>
      </c>
      <c r="N19" s="117">
        <v>254.7</v>
      </c>
      <c r="O19" s="117">
        <v>308.60000000000002</v>
      </c>
      <c r="P19" s="66">
        <f>SUM(D19:O19)</f>
        <v>4340.3</v>
      </c>
    </row>
    <row r="20" spans="1:16">
      <c r="A20" s="65"/>
      <c r="B20" s="65" t="s">
        <v>226</v>
      </c>
      <c r="C20" s="8" t="s">
        <v>16</v>
      </c>
      <c r="D20" s="61">
        <v>249.3</v>
      </c>
      <c r="E20" s="61">
        <v>271.8</v>
      </c>
      <c r="F20" s="61">
        <v>335.7</v>
      </c>
      <c r="G20" s="118">
        <v>341.5</v>
      </c>
      <c r="H20" s="118">
        <v>324.89999999999998</v>
      </c>
      <c r="I20" s="118">
        <v>365.8</v>
      </c>
      <c r="J20" s="118">
        <v>375.7</v>
      </c>
      <c r="K20" s="118">
        <v>297.89999999999998</v>
      </c>
      <c r="L20" s="118">
        <v>277.2</v>
      </c>
      <c r="M20" s="118">
        <v>250.2</v>
      </c>
      <c r="N20" s="118">
        <v>208.3</v>
      </c>
      <c r="O20" s="118">
        <v>252.4</v>
      </c>
      <c r="P20" s="66">
        <f t="shared" ref="P20:P21" si="3">SUM(D20:O20)</f>
        <v>3550.7</v>
      </c>
    </row>
    <row r="21" spans="1:16">
      <c r="A21" s="65"/>
      <c r="B21" s="65"/>
      <c r="C21" s="9" t="s">
        <v>11</v>
      </c>
      <c r="D21" s="62">
        <f>D19+D20</f>
        <v>554</v>
      </c>
      <c r="E21" s="62">
        <f t="shared" ref="E21:O21" si="4">E19+E20</f>
        <v>604</v>
      </c>
      <c r="F21" s="62">
        <f t="shared" si="4"/>
        <v>746</v>
      </c>
      <c r="G21" s="119">
        <f t="shared" si="4"/>
        <v>759</v>
      </c>
      <c r="H21" s="119">
        <f t="shared" si="4"/>
        <v>722</v>
      </c>
      <c r="I21" s="119">
        <f t="shared" si="4"/>
        <v>813</v>
      </c>
      <c r="J21" s="119">
        <f t="shared" si="4"/>
        <v>835</v>
      </c>
      <c r="K21" s="119">
        <f t="shared" si="4"/>
        <v>662</v>
      </c>
      <c r="L21" s="119">
        <f t="shared" si="4"/>
        <v>616</v>
      </c>
      <c r="M21" s="119">
        <f t="shared" si="4"/>
        <v>556</v>
      </c>
      <c r="N21" s="119">
        <f t="shared" si="4"/>
        <v>463</v>
      </c>
      <c r="O21" s="119">
        <f t="shared" si="4"/>
        <v>561</v>
      </c>
      <c r="P21" s="72">
        <f t="shared" si="3"/>
        <v>7891</v>
      </c>
    </row>
    <row r="22" spans="1:16">
      <c r="A22" s="66"/>
      <c r="B22" s="66"/>
      <c r="C22" s="6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66"/>
    </row>
    <row r="23" spans="1:16">
      <c r="A23" s="65" t="s">
        <v>150</v>
      </c>
      <c r="B23" s="99" t="s">
        <v>149</v>
      </c>
      <c r="C23" s="8" t="s">
        <v>12</v>
      </c>
      <c r="D23" s="63">
        <v>2563.3000000000002</v>
      </c>
      <c r="E23" s="63">
        <v>2172.6999999999998</v>
      </c>
      <c r="F23" s="63">
        <v>2368.1</v>
      </c>
      <c r="G23" s="117">
        <v>2126.8000000000002</v>
      </c>
      <c r="H23" s="117">
        <v>1924.4</v>
      </c>
      <c r="I23" s="117">
        <v>1801.7</v>
      </c>
      <c r="J23" s="117">
        <v>1975.1</v>
      </c>
      <c r="K23" s="117">
        <v>1870.2</v>
      </c>
      <c r="L23" s="117">
        <v>2142.6999999999998</v>
      </c>
      <c r="M23" s="117">
        <v>2580.6999999999998</v>
      </c>
      <c r="N23" s="117">
        <v>2243.6</v>
      </c>
      <c r="O23" s="117">
        <v>2710.7</v>
      </c>
      <c r="P23" s="66">
        <f>SUM(D23:O23)</f>
        <v>26480.000000000004</v>
      </c>
    </row>
    <row r="24" spans="1:16">
      <c r="A24" s="65"/>
      <c r="B24" s="65" t="s">
        <v>225</v>
      </c>
      <c r="C24" s="8" t="s">
        <v>16</v>
      </c>
      <c r="D24" s="61">
        <v>2119.4</v>
      </c>
      <c r="E24" s="61">
        <v>1785.5</v>
      </c>
      <c r="F24" s="61">
        <v>1894.9</v>
      </c>
      <c r="G24" s="118">
        <v>1677.5</v>
      </c>
      <c r="H24" s="118">
        <v>1626.9</v>
      </c>
      <c r="I24" s="118">
        <v>1480.8</v>
      </c>
      <c r="J24" s="118">
        <v>1441</v>
      </c>
      <c r="K24" s="118">
        <v>1687.4</v>
      </c>
      <c r="L24" s="118">
        <v>1609.6</v>
      </c>
      <c r="M24" s="118">
        <v>1923.2</v>
      </c>
      <c r="N24" s="118">
        <v>2153</v>
      </c>
      <c r="O24" s="118">
        <v>1991.9</v>
      </c>
      <c r="P24" s="66">
        <f t="shared" ref="P24:P25" si="5">SUM(D24:O24)</f>
        <v>21391.100000000002</v>
      </c>
    </row>
    <row r="25" spans="1:16">
      <c r="A25" s="65"/>
      <c r="B25" s="65"/>
      <c r="C25" s="9" t="s">
        <v>11</v>
      </c>
      <c r="D25" s="62">
        <f>D23+D24</f>
        <v>4682.7000000000007</v>
      </c>
      <c r="E25" s="62">
        <f t="shared" ref="E25" si="6">E23+E24</f>
        <v>3958.2</v>
      </c>
      <c r="F25" s="62">
        <f t="shared" ref="F25" si="7">F23+F24</f>
        <v>4263</v>
      </c>
      <c r="G25" s="119">
        <f t="shared" ref="G25" si="8">G23+G24</f>
        <v>3804.3</v>
      </c>
      <c r="H25" s="119">
        <f t="shared" ref="H25" si="9">H23+H24</f>
        <v>3551.3</v>
      </c>
      <c r="I25" s="119">
        <f t="shared" ref="I25" si="10">I23+I24</f>
        <v>3282.5</v>
      </c>
      <c r="J25" s="119">
        <f t="shared" ref="J25" si="11">J23+J24</f>
        <v>3416.1</v>
      </c>
      <c r="K25" s="119">
        <f t="shared" ref="K25" si="12">K23+K24</f>
        <v>3557.6000000000004</v>
      </c>
      <c r="L25" s="119">
        <f t="shared" ref="L25" si="13">L23+L24</f>
        <v>3752.2999999999997</v>
      </c>
      <c r="M25" s="119">
        <f t="shared" ref="M25" si="14">M23+M24</f>
        <v>4503.8999999999996</v>
      </c>
      <c r="N25" s="119">
        <f t="shared" ref="N25" si="15">N23+N24</f>
        <v>4396.6000000000004</v>
      </c>
      <c r="O25" s="119">
        <f t="shared" ref="O25" si="16">O23+O24</f>
        <v>4702.6000000000004</v>
      </c>
      <c r="P25" s="72">
        <f t="shared" si="5"/>
        <v>47871.1</v>
      </c>
    </row>
    <row r="26" spans="1:16">
      <c r="A26" s="66"/>
      <c r="B26" s="66"/>
      <c r="C26" s="6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66"/>
    </row>
    <row r="27" spans="1:16">
      <c r="A27" s="65" t="s">
        <v>151</v>
      </c>
      <c r="B27" s="99" t="s">
        <v>149</v>
      </c>
      <c r="C27" s="8" t="s">
        <v>12</v>
      </c>
      <c r="D27" s="63">
        <v>2926.6</v>
      </c>
      <c r="E27" s="63">
        <v>2698.8</v>
      </c>
      <c r="F27" s="63">
        <v>2696.9</v>
      </c>
      <c r="G27" s="117">
        <v>2325.9</v>
      </c>
      <c r="H27" s="117">
        <v>2379.3000000000002</v>
      </c>
      <c r="I27" s="117">
        <v>2218.6</v>
      </c>
      <c r="J27" s="117">
        <v>2435.3000000000002</v>
      </c>
      <c r="K27" s="117">
        <v>2451.3000000000002</v>
      </c>
      <c r="L27" s="117">
        <v>2927.9</v>
      </c>
      <c r="M27" s="117">
        <v>2798.3</v>
      </c>
      <c r="N27" s="117">
        <v>2598.4</v>
      </c>
      <c r="O27" s="117">
        <v>3226.2</v>
      </c>
      <c r="P27" s="66">
        <f>SUM(D27:O27)</f>
        <v>31683.500000000004</v>
      </c>
    </row>
    <row r="28" spans="1:16">
      <c r="A28" s="65"/>
      <c r="B28" s="65" t="s">
        <v>224</v>
      </c>
      <c r="C28" s="8" t="s">
        <v>16</v>
      </c>
      <c r="D28" s="61">
        <v>2585.3000000000002</v>
      </c>
      <c r="E28" s="61">
        <v>2361.1999999999998</v>
      </c>
      <c r="F28" s="61">
        <v>2339.6</v>
      </c>
      <c r="G28" s="118">
        <v>2074.1</v>
      </c>
      <c r="H28" s="118">
        <v>2145.6</v>
      </c>
      <c r="I28" s="118">
        <v>2143.1999999999998</v>
      </c>
      <c r="J28" s="118">
        <v>2003.3</v>
      </c>
      <c r="K28" s="118">
        <v>2400.4</v>
      </c>
      <c r="L28" s="118">
        <v>2390</v>
      </c>
      <c r="M28" s="118">
        <v>2332.3000000000002</v>
      </c>
      <c r="N28" s="118">
        <v>2643.3</v>
      </c>
      <c r="O28" s="118">
        <v>2509.6999999999998</v>
      </c>
      <c r="P28" s="66">
        <f t="shared" ref="P28:P29" si="17">SUM(D28:O28)</f>
        <v>27928</v>
      </c>
    </row>
    <row r="29" spans="1:16">
      <c r="A29" s="65"/>
      <c r="B29" s="65"/>
      <c r="C29" s="9" t="s">
        <v>11</v>
      </c>
      <c r="D29" s="62">
        <f>D27+D28</f>
        <v>5511.9</v>
      </c>
      <c r="E29" s="62">
        <f t="shared" ref="E29" si="18">E27+E28</f>
        <v>5060</v>
      </c>
      <c r="F29" s="62">
        <f t="shared" ref="F29" si="19">F27+F28</f>
        <v>5036.5</v>
      </c>
      <c r="G29" s="119">
        <f t="shared" ref="G29" si="20">G27+G28</f>
        <v>4400</v>
      </c>
      <c r="H29" s="119">
        <f t="shared" ref="H29" si="21">H27+H28</f>
        <v>4524.8999999999996</v>
      </c>
      <c r="I29" s="119">
        <f t="shared" ref="I29" si="22">I27+I28</f>
        <v>4361.7999999999993</v>
      </c>
      <c r="J29" s="119">
        <f t="shared" ref="J29" si="23">J27+J28</f>
        <v>4438.6000000000004</v>
      </c>
      <c r="K29" s="119">
        <f t="shared" ref="K29" si="24">K27+K28</f>
        <v>4851.7000000000007</v>
      </c>
      <c r="L29" s="119">
        <f t="shared" ref="L29" si="25">L27+L28</f>
        <v>5317.9</v>
      </c>
      <c r="M29" s="119">
        <f t="shared" ref="M29" si="26">M27+M28</f>
        <v>5130.6000000000004</v>
      </c>
      <c r="N29" s="119">
        <f t="shared" ref="N29" si="27">N27+N28</f>
        <v>5241.7000000000007</v>
      </c>
      <c r="O29" s="119">
        <f t="shared" ref="O29" si="28">O27+O28</f>
        <v>5735.9</v>
      </c>
      <c r="P29" s="72">
        <f t="shared" si="17"/>
        <v>59611.500000000007</v>
      </c>
    </row>
    <row r="30" spans="1:16">
      <c r="A30" s="66"/>
      <c r="B30" s="66"/>
      <c r="C30" s="66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66"/>
    </row>
    <row r="31" spans="1:16">
      <c r="A31" s="65" t="s">
        <v>152</v>
      </c>
      <c r="B31" s="99" t="s">
        <v>149</v>
      </c>
      <c r="C31" s="8" t="s">
        <v>12</v>
      </c>
      <c r="D31" s="63">
        <v>7791</v>
      </c>
      <c r="E31" s="63">
        <v>7125</v>
      </c>
      <c r="F31" s="63">
        <v>7311</v>
      </c>
      <c r="G31" s="117">
        <v>6249</v>
      </c>
      <c r="H31" s="117">
        <v>5880</v>
      </c>
      <c r="I31" s="117">
        <v>5599</v>
      </c>
      <c r="J31" s="117">
        <v>5523</v>
      </c>
      <c r="K31" s="117">
        <v>5564</v>
      </c>
      <c r="L31" s="117">
        <v>6140</v>
      </c>
      <c r="M31" s="117">
        <v>7227</v>
      </c>
      <c r="N31" s="117">
        <v>6573</v>
      </c>
      <c r="O31" s="117">
        <v>7963</v>
      </c>
      <c r="P31" s="66">
        <f>SUM(D31:O31)</f>
        <v>78945</v>
      </c>
    </row>
    <row r="32" spans="1:16">
      <c r="A32" s="65"/>
      <c r="B32" s="65" t="s">
        <v>221</v>
      </c>
      <c r="C32" s="8" t="s">
        <v>16</v>
      </c>
      <c r="D32" s="61">
        <v>6777</v>
      </c>
      <c r="E32" s="61">
        <v>6189</v>
      </c>
      <c r="F32" s="61">
        <v>6502</v>
      </c>
      <c r="G32" s="118">
        <v>5318</v>
      </c>
      <c r="H32" s="118">
        <v>5323</v>
      </c>
      <c r="I32" s="118">
        <v>5161</v>
      </c>
      <c r="J32" s="118">
        <v>4706</v>
      </c>
      <c r="K32" s="118">
        <v>5399</v>
      </c>
      <c r="L32" s="118">
        <v>5218</v>
      </c>
      <c r="M32" s="118">
        <v>5579</v>
      </c>
      <c r="N32" s="118">
        <v>6306</v>
      </c>
      <c r="O32" s="118">
        <v>6266</v>
      </c>
      <c r="P32" s="66">
        <f t="shared" ref="P32:P33" si="29">SUM(D32:O32)</f>
        <v>68744</v>
      </c>
    </row>
    <row r="33" spans="1:16">
      <c r="A33" s="65"/>
      <c r="B33" s="65"/>
      <c r="C33" s="9" t="s">
        <v>11</v>
      </c>
      <c r="D33" s="62">
        <f>D31+D32</f>
        <v>14568</v>
      </c>
      <c r="E33" s="62">
        <f t="shared" ref="E33" si="30">E31+E32</f>
        <v>13314</v>
      </c>
      <c r="F33" s="62">
        <f t="shared" ref="F33" si="31">F31+F32</f>
        <v>13813</v>
      </c>
      <c r="G33" s="119">
        <f t="shared" ref="G33" si="32">G31+G32</f>
        <v>11567</v>
      </c>
      <c r="H33" s="119">
        <f t="shared" ref="H33" si="33">H31+H32</f>
        <v>11203</v>
      </c>
      <c r="I33" s="119">
        <f t="shared" ref="I33" si="34">I31+I32</f>
        <v>10760</v>
      </c>
      <c r="J33" s="119">
        <f t="shared" ref="J33" si="35">J31+J32</f>
        <v>10229</v>
      </c>
      <c r="K33" s="119">
        <f t="shared" ref="K33" si="36">K31+K32</f>
        <v>10963</v>
      </c>
      <c r="L33" s="119">
        <f t="shared" ref="L33" si="37">L31+L32</f>
        <v>11358</v>
      </c>
      <c r="M33" s="119">
        <f t="shared" ref="M33" si="38">M31+M32</f>
        <v>12806</v>
      </c>
      <c r="N33" s="119">
        <f t="shared" ref="N33" si="39">N31+N32</f>
        <v>12879</v>
      </c>
      <c r="O33" s="119">
        <f t="shared" ref="O33" si="40">O31+O32</f>
        <v>14229</v>
      </c>
      <c r="P33" s="72">
        <f t="shared" si="29"/>
        <v>147689</v>
      </c>
    </row>
    <row r="34" spans="1:16">
      <c r="A34" s="66"/>
      <c r="B34" s="66"/>
      <c r="C34" s="66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66"/>
    </row>
    <row r="35" spans="1:16">
      <c r="A35" s="65" t="s">
        <v>153</v>
      </c>
      <c r="B35" s="99" t="s">
        <v>149</v>
      </c>
      <c r="C35" s="8" t="s">
        <v>12</v>
      </c>
      <c r="D35" s="63">
        <v>3513.5</v>
      </c>
      <c r="E35" s="63">
        <v>3076.6</v>
      </c>
      <c r="F35" s="63">
        <v>3098.3</v>
      </c>
      <c r="G35" s="117">
        <v>2847.1</v>
      </c>
      <c r="H35" s="117">
        <v>3011.7</v>
      </c>
      <c r="I35" s="117">
        <v>2864.9</v>
      </c>
      <c r="J35" s="117">
        <v>3254.9</v>
      </c>
      <c r="K35" s="117">
        <v>2936.6</v>
      </c>
      <c r="L35" s="117">
        <v>2963.7</v>
      </c>
      <c r="M35" s="117">
        <v>3316.7</v>
      </c>
      <c r="N35" s="117">
        <v>3091.8</v>
      </c>
      <c r="O35" s="117">
        <v>3612.3</v>
      </c>
      <c r="P35" s="66">
        <f>SUM(D35:O35)</f>
        <v>37588.100000000006</v>
      </c>
    </row>
    <row r="36" spans="1:16">
      <c r="A36" s="65"/>
      <c r="B36" s="65" t="s">
        <v>220</v>
      </c>
      <c r="C36" s="8" t="s">
        <v>16</v>
      </c>
      <c r="D36" s="61">
        <v>2946.5</v>
      </c>
      <c r="E36" s="61">
        <v>2406.4</v>
      </c>
      <c r="F36" s="61">
        <v>2526.9</v>
      </c>
      <c r="G36" s="118">
        <v>2329.8000000000002</v>
      </c>
      <c r="H36" s="118">
        <v>2543.8000000000002</v>
      </c>
      <c r="I36" s="118">
        <v>2369.8000000000002</v>
      </c>
      <c r="J36" s="118">
        <v>2425.1999999999998</v>
      </c>
      <c r="K36" s="118">
        <v>2726.8</v>
      </c>
      <c r="L36" s="118">
        <v>2411</v>
      </c>
      <c r="M36" s="118">
        <v>2436.8000000000002</v>
      </c>
      <c r="N36" s="118">
        <v>2903.5</v>
      </c>
      <c r="O36" s="118">
        <v>2723.7</v>
      </c>
      <c r="P36" s="66">
        <f t="shared" ref="P36:P37" si="41">SUM(D36:O36)</f>
        <v>30750.199999999997</v>
      </c>
    </row>
    <row r="37" spans="1:16">
      <c r="A37" s="65"/>
      <c r="B37" s="65"/>
      <c r="C37" s="9" t="s">
        <v>11</v>
      </c>
      <c r="D37" s="62">
        <f>D35+D36</f>
        <v>6460</v>
      </c>
      <c r="E37" s="62">
        <f t="shared" ref="E37" si="42">E35+E36</f>
        <v>5483</v>
      </c>
      <c r="F37" s="62">
        <f t="shared" ref="F37" si="43">F35+F36</f>
        <v>5625.2000000000007</v>
      </c>
      <c r="G37" s="119">
        <f t="shared" ref="G37" si="44">G35+G36</f>
        <v>5176.8999999999996</v>
      </c>
      <c r="H37" s="119">
        <f t="shared" ref="H37" si="45">H35+H36</f>
        <v>5555.5</v>
      </c>
      <c r="I37" s="119">
        <f t="shared" ref="I37" si="46">I35+I36</f>
        <v>5234.7000000000007</v>
      </c>
      <c r="J37" s="119">
        <f t="shared" ref="J37" si="47">J35+J36</f>
        <v>5680.1</v>
      </c>
      <c r="K37" s="119">
        <f t="shared" ref="K37" si="48">K35+K36</f>
        <v>5663.4</v>
      </c>
      <c r="L37" s="119">
        <f t="shared" ref="L37" si="49">L35+L36</f>
        <v>5374.7</v>
      </c>
      <c r="M37" s="119">
        <f t="shared" ref="M37" si="50">M35+M36</f>
        <v>5753.5</v>
      </c>
      <c r="N37" s="119">
        <f t="shared" ref="N37" si="51">N35+N36</f>
        <v>5995.3</v>
      </c>
      <c r="O37" s="119">
        <f t="shared" ref="O37" si="52">O35+O36</f>
        <v>6336</v>
      </c>
      <c r="P37" s="72">
        <f t="shared" si="41"/>
        <v>68338.3</v>
      </c>
    </row>
    <row r="38" spans="1:16">
      <c r="A38" s="66"/>
      <c r="B38" s="66"/>
      <c r="C38" s="66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66"/>
    </row>
    <row r="39" spans="1:16">
      <c r="A39" s="65" t="s">
        <v>154</v>
      </c>
      <c r="B39" s="99" t="s">
        <v>149</v>
      </c>
      <c r="C39" s="8" t="s">
        <v>12</v>
      </c>
      <c r="D39" s="63">
        <v>6809</v>
      </c>
      <c r="E39" s="63">
        <v>5851</v>
      </c>
      <c r="F39" s="63">
        <v>6294</v>
      </c>
      <c r="G39" s="117">
        <v>6223</v>
      </c>
      <c r="H39" s="117">
        <v>5910</v>
      </c>
      <c r="I39" s="117">
        <v>5399</v>
      </c>
      <c r="J39" s="117">
        <v>5615</v>
      </c>
      <c r="K39" s="117">
        <v>4987</v>
      </c>
      <c r="L39" s="117">
        <v>5967</v>
      </c>
      <c r="M39" s="117">
        <v>6851</v>
      </c>
      <c r="N39" s="117">
        <v>6365</v>
      </c>
      <c r="O39" s="117">
        <v>7161</v>
      </c>
      <c r="P39" s="66">
        <f>SUM(D39:O39)</f>
        <v>73432</v>
      </c>
    </row>
    <row r="40" spans="1:16">
      <c r="A40" s="65"/>
      <c r="B40" s="65" t="s">
        <v>218</v>
      </c>
      <c r="C40" s="8" t="s">
        <v>16</v>
      </c>
      <c r="D40" s="61">
        <v>4794</v>
      </c>
      <c r="E40" s="61">
        <v>4239</v>
      </c>
      <c r="F40" s="61">
        <v>4522</v>
      </c>
      <c r="G40" s="118">
        <v>4214</v>
      </c>
      <c r="H40" s="118">
        <v>4331</v>
      </c>
      <c r="I40" s="118">
        <v>4064</v>
      </c>
      <c r="J40" s="118">
        <v>4029</v>
      </c>
      <c r="K40" s="118">
        <v>4314</v>
      </c>
      <c r="L40" s="118">
        <v>4091</v>
      </c>
      <c r="M40" s="118">
        <v>4449</v>
      </c>
      <c r="N40" s="118">
        <v>4934</v>
      </c>
      <c r="O40" s="118">
        <v>4571</v>
      </c>
      <c r="P40" s="66">
        <f t="shared" ref="P40:P41" si="53">SUM(D40:O40)</f>
        <v>52552</v>
      </c>
    </row>
    <row r="41" spans="1:16">
      <c r="A41" s="65"/>
      <c r="B41" s="65"/>
      <c r="C41" s="9" t="s">
        <v>11</v>
      </c>
      <c r="D41" s="62">
        <f>D39+D40</f>
        <v>11603</v>
      </c>
      <c r="E41" s="62">
        <f t="shared" ref="E41" si="54">E39+E40</f>
        <v>10090</v>
      </c>
      <c r="F41" s="62">
        <f t="shared" ref="F41" si="55">F39+F40</f>
        <v>10816</v>
      </c>
      <c r="G41" s="119">
        <f t="shared" ref="G41" si="56">G39+G40</f>
        <v>10437</v>
      </c>
      <c r="H41" s="119">
        <f t="shared" ref="H41" si="57">H39+H40</f>
        <v>10241</v>
      </c>
      <c r="I41" s="119">
        <f t="shared" ref="I41" si="58">I39+I40</f>
        <v>9463</v>
      </c>
      <c r="J41" s="119">
        <f t="shared" ref="J41" si="59">J39+J40</f>
        <v>9644</v>
      </c>
      <c r="K41" s="119">
        <f t="shared" ref="K41" si="60">K39+K40</f>
        <v>9301</v>
      </c>
      <c r="L41" s="119">
        <f t="shared" ref="L41" si="61">L39+L40</f>
        <v>10058</v>
      </c>
      <c r="M41" s="119">
        <f t="shared" ref="M41" si="62">M39+M40</f>
        <v>11300</v>
      </c>
      <c r="N41" s="119">
        <f t="shared" ref="N41" si="63">N39+N40</f>
        <v>11299</v>
      </c>
      <c r="O41" s="119">
        <f t="shared" ref="O41" si="64">O39+O40</f>
        <v>11732</v>
      </c>
      <c r="P41" s="72">
        <f t="shared" si="53"/>
        <v>125984</v>
      </c>
    </row>
    <row r="42" spans="1:16">
      <c r="A42" s="66"/>
      <c r="B42" s="66"/>
      <c r="C42" s="66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66"/>
    </row>
    <row r="43" spans="1:16">
      <c r="A43" s="65" t="s">
        <v>184</v>
      </c>
      <c r="B43" s="99" t="s">
        <v>149</v>
      </c>
      <c r="C43" s="8" t="s">
        <v>12</v>
      </c>
      <c r="D43" s="63">
        <v>64</v>
      </c>
      <c r="E43" s="63">
        <v>12</v>
      </c>
      <c r="F43" s="63">
        <v>16</v>
      </c>
      <c r="G43" s="117">
        <v>10</v>
      </c>
      <c r="H43" s="117">
        <v>19</v>
      </c>
      <c r="I43" s="117">
        <v>1</v>
      </c>
      <c r="J43" s="117">
        <v>10</v>
      </c>
      <c r="K43" s="117">
        <v>6</v>
      </c>
      <c r="L43" s="117">
        <v>21</v>
      </c>
      <c r="M43" s="117">
        <v>38</v>
      </c>
      <c r="N43" s="117">
        <v>54</v>
      </c>
      <c r="O43" s="117">
        <v>82</v>
      </c>
      <c r="P43" s="66">
        <f>SUM(D43:O43)</f>
        <v>333</v>
      </c>
    </row>
    <row r="44" spans="1:16">
      <c r="A44" s="65"/>
      <c r="B44" s="65" t="s">
        <v>228</v>
      </c>
      <c r="C44" s="8" t="s">
        <v>16</v>
      </c>
      <c r="D44" s="61">
        <v>0</v>
      </c>
      <c r="E44" s="61">
        <v>0</v>
      </c>
      <c r="F44" s="61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66">
        <f t="shared" ref="P44:P45" si="65">SUM(D44:O44)</f>
        <v>0</v>
      </c>
    </row>
    <row r="45" spans="1:16">
      <c r="A45" s="65"/>
      <c r="B45" s="65"/>
      <c r="C45" s="9" t="s">
        <v>11</v>
      </c>
      <c r="D45" s="62">
        <f>D43+D44</f>
        <v>64</v>
      </c>
      <c r="E45" s="62">
        <f t="shared" ref="E45:O45" si="66">E43+E44</f>
        <v>12</v>
      </c>
      <c r="F45" s="62">
        <f t="shared" si="66"/>
        <v>16</v>
      </c>
      <c r="G45" s="119">
        <f t="shared" si="66"/>
        <v>10</v>
      </c>
      <c r="H45" s="119">
        <f t="shared" si="66"/>
        <v>19</v>
      </c>
      <c r="I45" s="119">
        <f t="shared" si="66"/>
        <v>1</v>
      </c>
      <c r="J45" s="119">
        <f t="shared" si="66"/>
        <v>10</v>
      </c>
      <c r="K45" s="119">
        <f t="shared" si="66"/>
        <v>6</v>
      </c>
      <c r="L45" s="119">
        <f t="shared" si="66"/>
        <v>21</v>
      </c>
      <c r="M45" s="119">
        <f t="shared" si="66"/>
        <v>38</v>
      </c>
      <c r="N45" s="119">
        <f t="shared" si="66"/>
        <v>54</v>
      </c>
      <c r="O45" s="119">
        <f t="shared" si="66"/>
        <v>82</v>
      </c>
      <c r="P45" s="72">
        <f t="shared" si="65"/>
        <v>333</v>
      </c>
    </row>
    <row r="46" spans="1:16">
      <c r="A46" s="66"/>
      <c r="B46" s="66"/>
      <c r="C46" s="6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66"/>
    </row>
    <row r="47" spans="1:16">
      <c r="A47" s="65" t="s">
        <v>185</v>
      </c>
      <c r="B47" s="99" t="s">
        <v>149</v>
      </c>
      <c r="C47" s="8" t="s">
        <v>12</v>
      </c>
      <c r="D47" s="63">
        <v>325.10000000000002</v>
      </c>
      <c r="E47" s="63">
        <v>294.8</v>
      </c>
      <c r="F47" s="63">
        <v>275</v>
      </c>
      <c r="G47" s="117">
        <v>263.5</v>
      </c>
      <c r="H47" s="117">
        <v>190.3</v>
      </c>
      <c r="I47" s="117">
        <v>77.599999999999994</v>
      </c>
      <c r="J47" s="117">
        <v>61.6</v>
      </c>
      <c r="K47" s="117">
        <v>96.8</v>
      </c>
      <c r="L47" s="117">
        <v>145.80000000000001</v>
      </c>
      <c r="M47" s="117">
        <v>275.60000000000002</v>
      </c>
      <c r="N47" s="117">
        <v>317.39999999999998</v>
      </c>
      <c r="O47" s="117">
        <v>331.1</v>
      </c>
      <c r="P47" s="66">
        <f>SUM(D47:O47)</f>
        <v>2654.6</v>
      </c>
    </row>
    <row r="48" spans="1:16">
      <c r="A48" s="65"/>
      <c r="B48" s="65" t="s">
        <v>223</v>
      </c>
      <c r="C48" s="8" t="s">
        <v>16</v>
      </c>
      <c r="D48" s="61">
        <v>265.89999999999998</v>
      </c>
      <c r="E48" s="61">
        <v>241.2</v>
      </c>
      <c r="F48" s="61">
        <v>225</v>
      </c>
      <c r="G48" s="118">
        <v>215.5</v>
      </c>
      <c r="H48" s="118">
        <v>155.69999999999999</v>
      </c>
      <c r="I48" s="118">
        <v>63.4</v>
      </c>
      <c r="J48" s="118">
        <v>50.4</v>
      </c>
      <c r="K48" s="118">
        <v>79.2</v>
      </c>
      <c r="L48" s="118">
        <v>119.2</v>
      </c>
      <c r="M48" s="118">
        <v>225.4</v>
      </c>
      <c r="N48" s="118">
        <v>259.60000000000002</v>
      </c>
      <c r="O48" s="118">
        <v>270.89999999999998</v>
      </c>
      <c r="P48" s="66">
        <f t="shared" ref="P48:P49" si="67">SUM(D48:O48)</f>
        <v>2171.4000000000005</v>
      </c>
    </row>
    <row r="49" spans="1:16">
      <c r="A49" s="65"/>
      <c r="B49" s="65"/>
      <c r="C49" s="9" t="s">
        <v>11</v>
      </c>
      <c r="D49" s="62">
        <f>D47+D48</f>
        <v>591</v>
      </c>
      <c r="E49" s="62">
        <f t="shared" ref="E49:O49" si="68">E47+E48</f>
        <v>536</v>
      </c>
      <c r="F49" s="62">
        <f t="shared" si="68"/>
        <v>500</v>
      </c>
      <c r="G49" s="119">
        <f t="shared" si="68"/>
        <v>479</v>
      </c>
      <c r="H49" s="119">
        <f t="shared" si="68"/>
        <v>346</v>
      </c>
      <c r="I49" s="119">
        <f t="shared" si="68"/>
        <v>141</v>
      </c>
      <c r="J49" s="119">
        <f t="shared" si="68"/>
        <v>112</v>
      </c>
      <c r="K49" s="119">
        <f t="shared" si="68"/>
        <v>176</v>
      </c>
      <c r="L49" s="119">
        <f t="shared" si="68"/>
        <v>265</v>
      </c>
      <c r="M49" s="119">
        <f t="shared" si="68"/>
        <v>501</v>
      </c>
      <c r="N49" s="119">
        <f t="shared" si="68"/>
        <v>577</v>
      </c>
      <c r="O49" s="119">
        <f t="shared" si="68"/>
        <v>602</v>
      </c>
      <c r="P49" s="72">
        <f t="shared" si="67"/>
        <v>4826</v>
      </c>
    </row>
    <row r="50" spans="1:16">
      <c r="A50" s="66"/>
      <c r="B50" s="66"/>
      <c r="C50" s="66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66"/>
    </row>
    <row r="51" spans="1:16">
      <c r="A51" s="65" t="s">
        <v>186</v>
      </c>
      <c r="B51" s="99" t="s">
        <v>149</v>
      </c>
      <c r="C51" s="8" t="s">
        <v>12</v>
      </c>
      <c r="D51" s="63">
        <v>622</v>
      </c>
      <c r="E51" s="63">
        <v>605</v>
      </c>
      <c r="F51" s="63">
        <v>583</v>
      </c>
      <c r="G51" s="117">
        <v>517</v>
      </c>
      <c r="H51" s="117">
        <v>501</v>
      </c>
      <c r="I51" s="117">
        <v>436</v>
      </c>
      <c r="J51" s="117">
        <v>382</v>
      </c>
      <c r="K51" s="117">
        <v>389</v>
      </c>
      <c r="L51" s="117">
        <v>528</v>
      </c>
      <c r="M51" s="117">
        <v>475</v>
      </c>
      <c r="N51" s="117">
        <v>743</v>
      </c>
      <c r="O51" s="117">
        <v>663</v>
      </c>
      <c r="P51" s="66">
        <f>SUM(D51:O51)</f>
        <v>6444</v>
      </c>
    </row>
    <row r="52" spans="1:16">
      <c r="A52" s="65"/>
      <c r="B52" s="65" t="s">
        <v>227</v>
      </c>
      <c r="C52" s="8" t="s">
        <v>16</v>
      </c>
      <c r="D52" s="61">
        <v>698</v>
      </c>
      <c r="E52" s="61">
        <v>693</v>
      </c>
      <c r="F52" s="61">
        <v>713</v>
      </c>
      <c r="G52" s="118">
        <v>689</v>
      </c>
      <c r="H52" s="118">
        <v>578</v>
      </c>
      <c r="I52" s="118">
        <v>556</v>
      </c>
      <c r="J52" s="118">
        <v>476</v>
      </c>
      <c r="K52" s="118">
        <v>526</v>
      </c>
      <c r="L52" s="118">
        <v>635</v>
      </c>
      <c r="M52" s="118">
        <v>659</v>
      </c>
      <c r="N52" s="118">
        <v>738</v>
      </c>
      <c r="O52" s="118">
        <v>846</v>
      </c>
      <c r="P52" s="66">
        <f t="shared" ref="P52:P53" si="69">SUM(D52:O52)</f>
        <v>7807</v>
      </c>
    </row>
    <row r="53" spans="1:16">
      <c r="A53" s="65"/>
      <c r="B53" s="65"/>
      <c r="C53" s="9" t="s">
        <v>11</v>
      </c>
      <c r="D53" s="62">
        <f>D51+D52</f>
        <v>1320</v>
      </c>
      <c r="E53" s="62">
        <f t="shared" ref="E53:O53" si="70">E51+E52</f>
        <v>1298</v>
      </c>
      <c r="F53" s="62">
        <f t="shared" si="70"/>
        <v>1296</v>
      </c>
      <c r="G53" s="119">
        <f t="shared" si="70"/>
        <v>1206</v>
      </c>
      <c r="H53" s="119">
        <f t="shared" si="70"/>
        <v>1079</v>
      </c>
      <c r="I53" s="119">
        <f t="shared" si="70"/>
        <v>992</v>
      </c>
      <c r="J53" s="119">
        <f t="shared" si="70"/>
        <v>858</v>
      </c>
      <c r="K53" s="119">
        <f t="shared" si="70"/>
        <v>915</v>
      </c>
      <c r="L53" s="119">
        <f t="shared" si="70"/>
        <v>1163</v>
      </c>
      <c r="M53" s="119">
        <f t="shared" si="70"/>
        <v>1134</v>
      </c>
      <c r="N53" s="119">
        <f t="shared" si="70"/>
        <v>1481</v>
      </c>
      <c r="O53" s="119">
        <f t="shared" si="70"/>
        <v>1509</v>
      </c>
      <c r="P53" s="72">
        <f t="shared" si="69"/>
        <v>14251</v>
      </c>
    </row>
    <row r="54" spans="1:16">
      <c r="A54" s="66"/>
      <c r="B54" s="66"/>
      <c r="C54" s="66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66"/>
    </row>
    <row r="55" spans="1:16">
      <c r="A55" s="65" t="s">
        <v>187</v>
      </c>
      <c r="B55" s="99" t="s">
        <v>149</v>
      </c>
      <c r="C55" s="8" t="s">
        <v>12</v>
      </c>
      <c r="D55" s="63">
        <v>382.8</v>
      </c>
      <c r="E55" s="63">
        <v>304.2</v>
      </c>
      <c r="F55" s="63">
        <v>253</v>
      </c>
      <c r="G55" s="117">
        <v>201.9</v>
      </c>
      <c r="H55" s="117">
        <v>113.3</v>
      </c>
      <c r="I55" s="117">
        <v>67.599999999999994</v>
      </c>
      <c r="J55" s="117">
        <v>25.3</v>
      </c>
      <c r="K55" s="117">
        <v>31.3</v>
      </c>
      <c r="L55" s="117">
        <v>124.9</v>
      </c>
      <c r="M55" s="117">
        <v>221.1</v>
      </c>
      <c r="N55" s="117">
        <v>233.2</v>
      </c>
      <c r="O55" s="117">
        <v>343.2</v>
      </c>
      <c r="P55" s="66">
        <f>SUM(D55:O55)</f>
        <v>2301.7999999999997</v>
      </c>
    </row>
    <row r="56" spans="1:16">
      <c r="A56" s="65"/>
      <c r="B56" s="65" t="s">
        <v>219</v>
      </c>
      <c r="C56" s="8" t="s">
        <v>16</v>
      </c>
      <c r="D56" s="61">
        <v>313.2</v>
      </c>
      <c r="E56" s="61">
        <v>248.8</v>
      </c>
      <c r="F56" s="61">
        <v>207</v>
      </c>
      <c r="G56" s="118">
        <v>165.1</v>
      </c>
      <c r="H56" s="118">
        <v>92.7</v>
      </c>
      <c r="I56" s="118">
        <v>55.4</v>
      </c>
      <c r="J56" s="118">
        <v>20.7</v>
      </c>
      <c r="K56" s="118">
        <v>25.7</v>
      </c>
      <c r="L56" s="118">
        <v>102.1</v>
      </c>
      <c r="M56" s="118">
        <v>180.9</v>
      </c>
      <c r="N56" s="118">
        <v>190.8</v>
      </c>
      <c r="O56" s="118">
        <v>280.8</v>
      </c>
      <c r="P56" s="66">
        <f t="shared" ref="P56:P57" si="71">SUM(D56:O56)</f>
        <v>1883.2</v>
      </c>
    </row>
    <row r="57" spans="1:16">
      <c r="A57" s="65"/>
      <c r="B57" s="65"/>
      <c r="C57" s="9" t="s">
        <v>11</v>
      </c>
      <c r="D57" s="62">
        <f>D55+D56</f>
        <v>696</v>
      </c>
      <c r="E57" s="62">
        <f t="shared" ref="E57:O57" si="72">E55+E56</f>
        <v>553</v>
      </c>
      <c r="F57" s="62">
        <f t="shared" si="72"/>
        <v>460</v>
      </c>
      <c r="G57" s="119">
        <f t="shared" si="72"/>
        <v>367</v>
      </c>
      <c r="H57" s="119">
        <f t="shared" si="72"/>
        <v>206</v>
      </c>
      <c r="I57" s="119">
        <f t="shared" si="72"/>
        <v>123</v>
      </c>
      <c r="J57" s="119">
        <f t="shared" si="72"/>
        <v>46</v>
      </c>
      <c r="K57" s="119">
        <f t="shared" si="72"/>
        <v>57</v>
      </c>
      <c r="L57" s="119">
        <f t="shared" si="72"/>
        <v>227</v>
      </c>
      <c r="M57" s="119">
        <f t="shared" si="72"/>
        <v>402</v>
      </c>
      <c r="N57" s="119">
        <f t="shared" si="72"/>
        <v>424</v>
      </c>
      <c r="O57" s="119">
        <f t="shared" si="72"/>
        <v>624</v>
      </c>
      <c r="P57" s="72">
        <f t="shared" si="71"/>
        <v>4185</v>
      </c>
    </row>
    <row r="58" spans="1:16">
      <c r="A58" s="66"/>
      <c r="B58" s="66"/>
      <c r="C58" s="66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66"/>
    </row>
    <row r="59" spans="1:16">
      <c r="A59" s="65" t="s">
        <v>188</v>
      </c>
      <c r="B59" s="99" t="s">
        <v>149</v>
      </c>
      <c r="C59" s="8" t="s">
        <v>12</v>
      </c>
      <c r="D59" s="63">
        <v>3</v>
      </c>
      <c r="E59" s="63">
        <v>6</v>
      </c>
      <c r="F59" s="63">
        <v>2</v>
      </c>
      <c r="G59" s="117">
        <v>1</v>
      </c>
      <c r="H59" s="117">
        <v>1</v>
      </c>
      <c r="I59" s="117">
        <v>2</v>
      </c>
      <c r="J59" s="117">
        <v>1</v>
      </c>
      <c r="K59" s="117">
        <v>1</v>
      </c>
      <c r="L59" s="117">
        <v>2</v>
      </c>
      <c r="M59" s="117">
        <v>2</v>
      </c>
      <c r="N59" s="117">
        <v>2</v>
      </c>
      <c r="O59" s="117">
        <v>2</v>
      </c>
      <c r="P59" s="66">
        <f>SUM(D59:O59)</f>
        <v>25</v>
      </c>
    </row>
    <row r="60" spans="1:16">
      <c r="A60" s="65"/>
      <c r="B60" s="65" t="s">
        <v>222</v>
      </c>
      <c r="C60" s="8" t="s">
        <v>16</v>
      </c>
      <c r="D60" s="61">
        <v>0</v>
      </c>
      <c r="E60" s="61">
        <v>0</v>
      </c>
      <c r="F60" s="61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66">
        <f t="shared" ref="P60:P61" si="73">SUM(D60:O60)</f>
        <v>0</v>
      </c>
    </row>
    <row r="61" spans="1:16">
      <c r="A61" s="65"/>
      <c r="B61" s="65"/>
      <c r="C61" s="9" t="s">
        <v>11</v>
      </c>
      <c r="D61" s="62">
        <f>D59+D60</f>
        <v>3</v>
      </c>
      <c r="E61" s="62">
        <f t="shared" ref="E61:O61" si="74">E59+E60</f>
        <v>6</v>
      </c>
      <c r="F61" s="62">
        <f t="shared" si="74"/>
        <v>2</v>
      </c>
      <c r="G61" s="119">
        <f t="shared" si="74"/>
        <v>1</v>
      </c>
      <c r="H61" s="119">
        <f t="shared" si="74"/>
        <v>1</v>
      </c>
      <c r="I61" s="119">
        <f t="shared" si="74"/>
        <v>2</v>
      </c>
      <c r="J61" s="119">
        <f t="shared" si="74"/>
        <v>1</v>
      </c>
      <c r="K61" s="119">
        <f t="shared" si="74"/>
        <v>1</v>
      </c>
      <c r="L61" s="119">
        <f t="shared" si="74"/>
        <v>2</v>
      </c>
      <c r="M61" s="119">
        <f t="shared" si="74"/>
        <v>2</v>
      </c>
      <c r="N61" s="119">
        <f t="shared" si="74"/>
        <v>2</v>
      </c>
      <c r="O61" s="119">
        <f t="shared" si="74"/>
        <v>2</v>
      </c>
      <c r="P61" s="72">
        <f t="shared" si="73"/>
        <v>25</v>
      </c>
    </row>
  </sheetData>
  <mergeCells count="2">
    <mergeCell ref="D16:F16"/>
    <mergeCell ref="G16:O16"/>
  </mergeCells>
  <printOptions horizontalCentered="1"/>
  <pageMargins left="0.23622047244094491" right="0.23622047244094491" top="1.5748031496062993" bottom="0.74803149606299213" header="0.78740157480314965" footer="0.31496062992125984"/>
  <pageSetup paperSize="8" scale="79" fitToHeight="2" orientation="portrait" r:id="rId1"/>
  <headerFooter>
    <oddHeader>&amp;A</oddHeader>
    <oddFooter>Lk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zoomScale="90" zoomScaleNormal="9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F126" sqref="F126"/>
    </sheetView>
  </sheetViews>
  <sheetFormatPr defaultRowHeight="14.25"/>
  <cols>
    <col min="1" max="1" width="14.625" style="10" customWidth="1"/>
    <col min="2" max="2" width="16.75" style="10" customWidth="1"/>
    <col min="3" max="3" width="7.375" customWidth="1"/>
    <col min="4" max="11" width="8.625" customWidth="1"/>
    <col min="12" max="12" width="9.625" bestFit="1" customWidth="1"/>
    <col min="13" max="13" width="9" customWidth="1"/>
    <col min="14" max="14" width="9" bestFit="1" customWidth="1"/>
    <col min="15" max="15" width="9.625" bestFit="1" customWidth="1"/>
    <col min="16" max="16" width="8.625" customWidth="1"/>
    <col min="17" max="17" width="5" customWidth="1"/>
    <col min="18" max="18" width="7.5" customWidth="1"/>
    <col min="19" max="19" width="5.5" customWidth="1"/>
    <col min="20" max="20" width="4.75" customWidth="1"/>
    <col min="21" max="21" width="5.375" customWidth="1"/>
    <col min="22" max="1024" width="10.75" customWidth="1"/>
  </cols>
  <sheetData>
    <row r="1" spans="1:17" ht="18">
      <c r="A1" s="20" t="s">
        <v>339</v>
      </c>
    </row>
    <row r="2" spans="1:17" ht="15.75">
      <c r="A2" s="58" t="s">
        <v>369</v>
      </c>
    </row>
    <row r="3" spans="1:17" ht="15.75">
      <c r="A3" s="15"/>
    </row>
    <row r="4" spans="1:17">
      <c r="A4" s="65"/>
      <c r="B4" s="65"/>
      <c r="C4" s="66"/>
      <c r="D4" s="60" t="s">
        <v>90</v>
      </c>
      <c r="E4" s="60" t="s">
        <v>0</v>
      </c>
      <c r="F4" s="60" t="s">
        <v>1</v>
      </c>
      <c r="G4" s="114" t="s">
        <v>2</v>
      </c>
      <c r="H4" s="114" t="s">
        <v>3</v>
      </c>
      <c r="I4" s="114" t="s">
        <v>4</v>
      </c>
      <c r="J4" s="114" t="s">
        <v>5</v>
      </c>
      <c r="K4" s="114" t="s">
        <v>6</v>
      </c>
      <c r="L4" s="114" t="s">
        <v>7</v>
      </c>
      <c r="M4" s="114" t="s">
        <v>8</v>
      </c>
      <c r="N4" s="114" t="s">
        <v>9</v>
      </c>
      <c r="O4" s="114" t="s">
        <v>10</v>
      </c>
      <c r="P4" s="44" t="s">
        <v>128</v>
      </c>
    </row>
    <row r="5" spans="1:17">
      <c r="A5" s="65"/>
      <c r="B5" s="65"/>
      <c r="C5" s="45" t="s">
        <v>12</v>
      </c>
      <c r="D5" s="67">
        <f t="shared" ref="D5:O5" si="0">D19+D23+D27+D31+D35+D43+D47+D51+D39+D55+D59+D62+D66+D70+D74+D78+D82+D86+D90+D94+D98+D102+D105+D109+D113+D117+D121+D125+D129+D133+D137</f>
        <v>109001.09999999999</v>
      </c>
      <c r="E5" s="67">
        <f t="shared" si="0"/>
        <v>88313.000000000015</v>
      </c>
      <c r="F5" s="67">
        <f t="shared" si="0"/>
        <v>83009.700000000012</v>
      </c>
      <c r="G5" s="67">
        <f t="shared" si="0"/>
        <v>64439.399999999994</v>
      </c>
      <c r="H5" s="67">
        <f t="shared" si="0"/>
        <v>55879.299999999996</v>
      </c>
      <c r="I5" s="67">
        <f t="shared" si="0"/>
        <v>39653.9</v>
      </c>
      <c r="J5" s="67">
        <f t="shared" si="0"/>
        <v>23089.600000000002</v>
      </c>
      <c r="K5" s="67">
        <f t="shared" si="0"/>
        <v>43617.7</v>
      </c>
      <c r="L5" s="67">
        <f t="shared" si="0"/>
        <v>71969.999999999985</v>
      </c>
      <c r="M5" s="67">
        <f t="shared" si="0"/>
        <v>98984.699999999983</v>
      </c>
      <c r="N5" s="67">
        <f t="shared" si="0"/>
        <v>103574.09999999998</v>
      </c>
      <c r="O5" s="67">
        <f t="shared" si="0"/>
        <v>108586.2</v>
      </c>
      <c r="P5" s="67">
        <f>SUM(D5:O5)</f>
        <v>890118.7</v>
      </c>
      <c r="Q5" s="1" t="s">
        <v>13</v>
      </c>
    </row>
    <row r="6" spans="1:17">
      <c r="A6" s="65"/>
      <c r="B6" s="65"/>
      <c r="C6" s="46" t="s">
        <v>16</v>
      </c>
      <c r="D6" s="69">
        <f t="shared" ref="D6:O6" si="1">D20+D24+D28+D32+D36+D44+D48+D52+D40+D56+D60+D63+D67+D71+D75+D79+D83+D87+D91+D95+D99+D103+D106+D110+D114+D118+D122+D126+D130+D134+D138</f>
        <v>45403.5</v>
      </c>
      <c r="E6" s="69">
        <f t="shared" si="1"/>
        <v>37156.199999999997</v>
      </c>
      <c r="F6" s="69">
        <f t="shared" si="1"/>
        <v>43864.7</v>
      </c>
      <c r="G6" s="69">
        <f t="shared" si="1"/>
        <v>42223.299999999996</v>
      </c>
      <c r="H6" s="69">
        <f t="shared" si="1"/>
        <v>44050</v>
      </c>
      <c r="I6" s="69">
        <f t="shared" si="1"/>
        <v>31505.300000000003</v>
      </c>
      <c r="J6" s="69">
        <f t="shared" si="1"/>
        <v>19281.099999999995</v>
      </c>
      <c r="K6" s="69">
        <f t="shared" si="1"/>
        <v>29404.400000000001</v>
      </c>
      <c r="L6" s="69">
        <f t="shared" si="1"/>
        <v>38799.999999999993</v>
      </c>
      <c r="M6" s="69">
        <f t="shared" si="1"/>
        <v>43041.7</v>
      </c>
      <c r="N6" s="69">
        <f t="shared" si="1"/>
        <v>43736.6</v>
      </c>
      <c r="O6" s="69">
        <f t="shared" si="1"/>
        <v>36732.600000000006</v>
      </c>
      <c r="P6" s="69">
        <f>SUM(D6:O6)</f>
        <v>455199.4</v>
      </c>
      <c r="Q6" s="3" t="s">
        <v>13</v>
      </c>
    </row>
    <row r="7" spans="1:17" ht="15">
      <c r="A7" s="65"/>
      <c r="B7" s="65"/>
      <c r="C7" s="47" t="s">
        <v>24</v>
      </c>
      <c r="D7" s="71">
        <f>D5+D6</f>
        <v>154404.59999999998</v>
      </c>
      <c r="E7" s="71">
        <f t="shared" ref="E7:O7" si="2">E5+E6</f>
        <v>125469.20000000001</v>
      </c>
      <c r="F7" s="71">
        <f t="shared" si="2"/>
        <v>126874.40000000001</v>
      </c>
      <c r="G7" s="71">
        <f t="shared" si="2"/>
        <v>106662.69999999998</v>
      </c>
      <c r="H7" s="71">
        <f t="shared" si="2"/>
        <v>99929.299999999988</v>
      </c>
      <c r="I7" s="71">
        <f t="shared" si="2"/>
        <v>71159.200000000012</v>
      </c>
      <c r="J7" s="71">
        <f t="shared" si="2"/>
        <v>42370.7</v>
      </c>
      <c r="K7" s="71">
        <f t="shared" si="2"/>
        <v>73022.100000000006</v>
      </c>
      <c r="L7" s="71">
        <f t="shared" si="2"/>
        <v>110769.99999999997</v>
      </c>
      <c r="M7" s="71">
        <f t="shared" si="2"/>
        <v>142026.39999999997</v>
      </c>
      <c r="N7" s="71">
        <f t="shared" si="2"/>
        <v>147310.69999999998</v>
      </c>
      <c r="O7" s="71">
        <f t="shared" si="2"/>
        <v>145318.79999999999</v>
      </c>
      <c r="P7" s="71">
        <f>SUM(D7:O7)</f>
        <v>1345318.0999999999</v>
      </c>
      <c r="Q7" s="5" t="s">
        <v>13</v>
      </c>
    </row>
    <row r="8" spans="1:17">
      <c r="A8" s="65"/>
      <c r="B8" s="65"/>
      <c r="C8" s="66"/>
      <c r="D8" s="73">
        <f>D5+E5+F5</f>
        <v>280323.80000000005</v>
      </c>
      <c r="E8" s="74">
        <f>D8/D10</f>
        <v>0.68918264420100694</v>
      </c>
      <c r="F8" s="75">
        <f>D8/$P$5</f>
        <v>0.31492855952807197</v>
      </c>
      <c r="G8" s="73">
        <f>G5+H5+I5</f>
        <v>159972.59999999998</v>
      </c>
      <c r="H8" s="74">
        <f>G8/G10</f>
        <v>0.57595646751481178</v>
      </c>
      <c r="I8" s="75">
        <f>G8/$P$5</f>
        <v>0.17972052491426141</v>
      </c>
      <c r="J8" s="73">
        <f>J5+K5+L5</f>
        <v>138677.29999999999</v>
      </c>
      <c r="K8" s="74">
        <f>J8/J10</f>
        <v>0.61317466886685168</v>
      </c>
      <c r="L8" s="75">
        <f>J8/$P$5</f>
        <v>0.15579641232118818</v>
      </c>
      <c r="M8" s="73">
        <f>M5+N5+O5</f>
        <v>311144.99999999994</v>
      </c>
      <c r="N8" s="74">
        <f>M8/M10</f>
        <v>0.71584211786841045</v>
      </c>
      <c r="O8" s="75">
        <f>M8/$P$5</f>
        <v>0.34955450323647841</v>
      </c>
      <c r="P8" s="66"/>
    </row>
    <row r="9" spans="1:17">
      <c r="A9" s="65"/>
      <c r="B9" s="80"/>
      <c r="C9" s="66"/>
      <c r="D9" s="76">
        <f>D6+E6+F6</f>
        <v>126424.4</v>
      </c>
      <c r="E9" s="77">
        <f>D9/D10</f>
        <v>0.310817355798993</v>
      </c>
      <c r="F9" s="78">
        <f>D9/$P$6</f>
        <v>0.27773410949135696</v>
      </c>
      <c r="G9" s="76">
        <f>G6+H6+I6</f>
        <v>117778.59999999999</v>
      </c>
      <c r="H9" s="77">
        <f>G9/G10</f>
        <v>0.42404353248518822</v>
      </c>
      <c r="I9" s="78">
        <f>G9/$P$6</f>
        <v>0.25874067496574027</v>
      </c>
      <c r="J9" s="76">
        <f>J6+K6+L6</f>
        <v>87485.5</v>
      </c>
      <c r="K9" s="77">
        <f>J9/J10</f>
        <v>0.38682533113314838</v>
      </c>
      <c r="L9" s="78">
        <f>J9/$P$6</f>
        <v>0.19219159779208847</v>
      </c>
      <c r="M9" s="76">
        <f>M6+N6+O6</f>
        <v>123510.9</v>
      </c>
      <c r="N9" s="77">
        <f>M9/M10</f>
        <v>0.28415788213158966</v>
      </c>
      <c r="O9" s="78">
        <f>M9/$P$6</f>
        <v>0.27133361775081422</v>
      </c>
      <c r="P9" s="79">
        <f>P5/1000</f>
        <v>890.11869999999999</v>
      </c>
      <c r="Q9" s="1" t="s">
        <v>14</v>
      </c>
    </row>
    <row r="10" spans="1:17">
      <c r="A10" s="65"/>
      <c r="B10" s="65"/>
      <c r="C10" s="66"/>
      <c r="D10" s="81">
        <f>D8+D9</f>
        <v>406748.20000000007</v>
      </c>
      <c r="E10" s="50"/>
      <c r="F10" s="78">
        <f>D10/$P$7</f>
        <v>0.30234351266068604</v>
      </c>
      <c r="G10" s="81">
        <f>G8+G9</f>
        <v>277751.19999999995</v>
      </c>
      <c r="H10" s="82"/>
      <c r="I10" s="83">
        <f>G10/$P$7</f>
        <v>0.20645764001837186</v>
      </c>
      <c r="J10" s="81">
        <f>J8+J9</f>
        <v>226162.8</v>
      </c>
      <c r="K10" s="82"/>
      <c r="L10" s="83">
        <f>J10/$P$7</f>
        <v>0.16811102147514406</v>
      </c>
      <c r="M10" s="81">
        <f>M8+M9</f>
        <v>434655.89999999991</v>
      </c>
      <c r="N10" s="82"/>
      <c r="O10" s="83">
        <f>M10/$P$7</f>
        <v>0.32308782584579809</v>
      </c>
      <c r="P10" s="84">
        <f>P6/1000</f>
        <v>455.19940000000003</v>
      </c>
      <c r="Q10" s="3" t="s">
        <v>14</v>
      </c>
    </row>
    <row r="11" spans="1:17" ht="15">
      <c r="A11" s="65"/>
      <c r="B11" s="65"/>
      <c r="C11" s="66"/>
      <c r="D11" s="66"/>
      <c r="E11" s="85" t="s">
        <v>242</v>
      </c>
      <c r="F11" s="86" t="s">
        <v>241</v>
      </c>
      <c r="G11" s="66"/>
      <c r="H11" s="85" t="s">
        <v>243</v>
      </c>
      <c r="I11" s="86" t="s">
        <v>241</v>
      </c>
      <c r="J11" s="66"/>
      <c r="K11" s="85" t="s">
        <v>244</v>
      </c>
      <c r="L11" s="86" t="s">
        <v>241</v>
      </c>
      <c r="M11" s="66"/>
      <c r="N11" s="85" t="s">
        <v>245</v>
      </c>
      <c r="O11" s="86" t="s">
        <v>241</v>
      </c>
      <c r="P11" s="87">
        <f>P9+P10</f>
        <v>1345.3181</v>
      </c>
      <c r="Q11" s="5" t="s">
        <v>14</v>
      </c>
    </row>
    <row r="12" spans="1:17">
      <c r="A12" s="65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7">
      <c r="A13" s="65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8">
        <f>P9/P11</f>
        <v>0.6616418079857842</v>
      </c>
      <c r="P13" s="89">
        <f>P9/1000</f>
        <v>0.89011870000000004</v>
      </c>
      <c r="Q13" s="1" t="s">
        <v>15</v>
      </c>
    </row>
    <row r="14" spans="1:17">
      <c r="A14" s="65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8">
        <f>P10/P11</f>
        <v>0.33835819201421585</v>
      </c>
      <c r="P14" s="90">
        <f>P10/1000</f>
        <v>0.45519940000000003</v>
      </c>
      <c r="Q14" s="3" t="s">
        <v>15</v>
      </c>
    </row>
    <row r="15" spans="1:17" ht="15">
      <c r="A15" s="65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91">
        <f>P13+P14</f>
        <v>1.3453181000000001</v>
      </c>
      <c r="Q15" s="5" t="s">
        <v>15</v>
      </c>
    </row>
    <row r="16" spans="1:17">
      <c r="A16" s="65"/>
      <c r="B16" s="99"/>
      <c r="C16" s="66"/>
      <c r="D16" s="131">
        <v>2015</v>
      </c>
      <c r="E16" s="131"/>
      <c r="F16" s="131"/>
      <c r="G16" s="130">
        <v>2014</v>
      </c>
      <c r="H16" s="130"/>
      <c r="I16" s="130"/>
      <c r="J16" s="130"/>
      <c r="K16" s="130"/>
      <c r="L16" s="130"/>
      <c r="M16" s="130"/>
      <c r="N16" s="130"/>
      <c r="O16" s="130"/>
      <c r="P16" s="66"/>
    </row>
    <row r="17" spans="1:16">
      <c r="A17" s="92" t="s">
        <v>92</v>
      </c>
      <c r="B17" s="92" t="s">
        <v>93</v>
      </c>
      <c r="C17" s="23"/>
      <c r="D17" s="59" t="s">
        <v>90</v>
      </c>
      <c r="E17" s="59" t="s">
        <v>0</v>
      </c>
      <c r="F17" s="129" t="s">
        <v>1</v>
      </c>
      <c r="G17" s="115" t="s">
        <v>2</v>
      </c>
      <c r="H17" s="115" t="s">
        <v>3</v>
      </c>
      <c r="I17" s="115" t="s">
        <v>4</v>
      </c>
      <c r="J17" s="115" t="s">
        <v>5</v>
      </c>
      <c r="K17" s="115" t="s">
        <v>6</v>
      </c>
      <c r="L17" s="115" t="s">
        <v>7</v>
      </c>
      <c r="M17" s="115" t="s">
        <v>8</v>
      </c>
      <c r="N17" s="115" t="s">
        <v>9</v>
      </c>
      <c r="O17" s="115" t="s">
        <v>10</v>
      </c>
      <c r="P17" s="53" t="s">
        <v>128</v>
      </c>
    </row>
    <row r="18" spans="1:16">
      <c r="A18" s="103"/>
      <c r="B18" s="103"/>
      <c r="C18" s="22"/>
      <c r="D18" s="21"/>
      <c r="E18" s="21"/>
      <c r="F18" s="21"/>
      <c r="G18" s="54"/>
      <c r="H18" s="54"/>
      <c r="I18" s="54"/>
      <c r="J18" s="54"/>
      <c r="K18" s="54"/>
      <c r="L18" s="54"/>
      <c r="M18" s="54"/>
      <c r="N18" s="54"/>
      <c r="O18" s="54"/>
      <c r="P18" s="66"/>
    </row>
    <row r="19" spans="1:16">
      <c r="A19" s="65" t="s">
        <v>27</v>
      </c>
      <c r="B19" s="99" t="s">
        <v>91</v>
      </c>
      <c r="C19" s="8" t="s">
        <v>12</v>
      </c>
      <c r="D19" s="63">
        <v>4964</v>
      </c>
      <c r="E19" s="63">
        <v>3991.7</v>
      </c>
      <c r="F19" s="63">
        <v>3515.2</v>
      </c>
      <c r="G19" s="117">
        <v>3190.7</v>
      </c>
      <c r="H19" s="117">
        <v>2530.9</v>
      </c>
      <c r="I19" s="117">
        <v>1793.4</v>
      </c>
      <c r="J19" s="117">
        <v>363.9</v>
      </c>
      <c r="K19" s="117">
        <v>1783.9</v>
      </c>
      <c r="L19" s="117">
        <v>2823.6</v>
      </c>
      <c r="M19" s="117">
        <v>4044.4</v>
      </c>
      <c r="N19" s="117">
        <v>4491.6000000000004</v>
      </c>
      <c r="O19" s="117">
        <v>4433.3</v>
      </c>
      <c r="P19" s="66">
        <f>SUM(D19:O19)</f>
        <v>37926.600000000013</v>
      </c>
    </row>
    <row r="20" spans="1:16">
      <c r="A20" s="65"/>
      <c r="B20" s="65" t="s">
        <v>298</v>
      </c>
      <c r="C20" s="8" t="s">
        <v>16</v>
      </c>
      <c r="D20" s="61">
        <v>1465.2</v>
      </c>
      <c r="E20" s="61">
        <v>1270.7</v>
      </c>
      <c r="F20" s="61">
        <v>1892.8</v>
      </c>
      <c r="G20" s="118">
        <v>1754.9</v>
      </c>
      <c r="H20" s="118">
        <v>1437.5</v>
      </c>
      <c r="I20" s="118">
        <v>1190.8</v>
      </c>
      <c r="J20" s="118">
        <v>487</v>
      </c>
      <c r="K20" s="118">
        <v>1233.0999999999999</v>
      </c>
      <c r="L20" s="118">
        <v>1529.3</v>
      </c>
      <c r="M20" s="118">
        <v>1805.9</v>
      </c>
      <c r="N20" s="118">
        <v>1459.6</v>
      </c>
      <c r="O20" s="118">
        <v>1429</v>
      </c>
      <c r="P20" s="66">
        <f t="shared" ref="P20:P53" si="3">SUM(D20:O20)</f>
        <v>16955.8</v>
      </c>
    </row>
    <row r="21" spans="1:16">
      <c r="A21" s="65"/>
      <c r="B21" s="65"/>
      <c r="C21" s="9" t="s">
        <v>11</v>
      </c>
      <c r="D21" s="62">
        <f>D19+D20</f>
        <v>6429.2</v>
      </c>
      <c r="E21" s="62">
        <f t="shared" ref="E21:O21" si="4">E19+E20</f>
        <v>5262.4</v>
      </c>
      <c r="F21" s="62">
        <f t="shared" si="4"/>
        <v>5408</v>
      </c>
      <c r="G21" s="119">
        <f t="shared" si="4"/>
        <v>4945.6000000000004</v>
      </c>
      <c r="H21" s="119">
        <f t="shared" si="4"/>
        <v>3968.4</v>
      </c>
      <c r="I21" s="119">
        <f t="shared" si="4"/>
        <v>2984.2</v>
      </c>
      <c r="J21" s="119">
        <f t="shared" si="4"/>
        <v>850.9</v>
      </c>
      <c r="K21" s="119">
        <f t="shared" si="4"/>
        <v>3017</v>
      </c>
      <c r="L21" s="119">
        <f t="shared" si="4"/>
        <v>4352.8999999999996</v>
      </c>
      <c r="M21" s="119">
        <f t="shared" si="4"/>
        <v>5850.3</v>
      </c>
      <c r="N21" s="119">
        <f t="shared" si="4"/>
        <v>5951.2000000000007</v>
      </c>
      <c r="O21" s="119">
        <f t="shared" si="4"/>
        <v>5862.3</v>
      </c>
      <c r="P21" s="72">
        <f t="shared" si="3"/>
        <v>54882.400000000009</v>
      </c>
    </row>
    <row r="22" spans="1:16">
      <c r="A22" s="65"/>
      <c r="B22" s="65"/>
      <c r="C22" s="24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66"/>
    </row>
    <row r="23" spans="1:16">
      <c r="A23" s="65" t="s">
        <v>28</v>
      </c>
      <c r="B23" s="99" t="s">
        <v>94</v>
      </c>
      <c r="C23" s="8" t="s">
        <v>12</v>
      </c>
      <c r="D23" s="63">
        <v>7778.4</v>
      </c>
      <c r="E23" s="63">
        <v>6689.9</v>
      </c>
      <c r="F23" s="63">
        <v>6424.6</v>
      </c>
      <c r="G23" s="117">
        <v>4908.6000000000004</v>
      </c>
      <c r="H23" s="117">
        <v>4076.1</v>
      </c>
      <c r="I23" s="117">
        <v>1661.6</v>
      </c>
      <c r="J23" s="117">
        <v>1513.1</v>
      </c>
      <c r="K23" s="117">
        <v>1916.4</v>
      </c>
      <c r="L23" s="117">
        <v>5724.6</v>
      </c>
      <c r="M23" s="117">
        <v>7387.8</v>
      </c>
      <c r="N23" s="117">
        <v>7441.7</v>
      </c>
      <c r="O23" s="117">
        <v>7427.3</v>
      </c>
      <c r="P23" s="66">
        <f t="shared" si="3"/>
        <v>62950.1</v>
      </c>
    </row>
    <row r="24" spans="1:16">
      <c r="A24" s="65"/>
      <c r="B24" s="65" t="s">
        <v>299</v>
      </c>
      <c r="C24" s="8" t="s">
        <v>16</v>
      </c>
      <c r="D24" s="61">
        <v>3333.6</v>
      </c>
      <c r="E24" s="61">
        <v>2867.1</v>
      </c>
      <c r="F24" s="61">
        <v>3459.4</v>
      </c>
      <c r="G24" s="118">
        <v>3272.4</v>
      </c>
      <c r="H24" s="118">
        <v>3334.9</v>
      </c>
      <c r="I24" s="118">
        <v>1359.4</v>
      </c>
      <c r="J24" s="118">
        <v>1237.9000000000001</v>
      </c>
      <c r="K24" s="118">
        <v>1277.5999999999999</v>
      </c>
      <c r="L24" s="118">
        <v>3082.4</v>
      </c>
      <c r="M24" s="118">
        <v>3166.2</v>
      </c>
      <c r="N24" s="118">
        <v>3189.3</v>
      </c>
      <c r="O24" s="118">
        <v>2475.6999999999998</v>
      </c>
      <c r="P24" s="66">
        <f t="shared" si="3"/>
        <v>32055.9</v>
      </c>
    </row>
    <row r="25" spans="1:16">
      <c r="A25" s="65"/>
      <c r="B25" s="65"/>
      <c r="C25" s="9" t="s">
        <v>11</v>
      </c>
      <c r="D25" s="62">
        <f>D23+D24</f>
        <v>11112</v>
      </c>
      <c r="E25" s="62">
        <f t="shared" ref="E25:O25" si="5">E23+E24</f>
        <v>9557</v>
      </c>
      <c r="F25" s="62">
        <f t="shared" si="5"/>
        <v>9884</v>
      </c>
      <c r="G25" s="119">
        <f t="shared" si="5"/>
        <v>8181</v>
      </c>
      <c r="H25" s="119">
        <f t="shared" si="5"/>
        <v>7411</v>
      </c>
      <c r="I25" s="119">
        <f t="shared" si="5"/>
        <v>3021</v>
      </c>
      <c r="J25" s="119">
        <f t="shared" si="5"/>
        <v>2751</v>
      </c>
      <c r="K25" s="119">
        <f t="shared" si="5"/>
        <v>3194</v>
      </c>
      <c r="L25" s="119">
        <f t="shared" si="5"/>
        <v>8807</v>
      </c>
      <c r="M25" s="119">
        <f t="shared" si="5"/>
        <v>10554</v>
      </c>
      <c r="N25" s="119">
        <f t="shared" si="5"/>
        <v>10631</v>
      </c>
      <c r="O25" s="119">
        <f t="shared" si="5"/>
        <v>9903</v>
      </c>
      <c r="P25" s="72">
        <f t="shared" si="3"/>
        <v>95006</v>
      </c>
    </row>
    <row r="26" spans="1:16">
      <c r="A26" s="65"/>
      <c r="B26" s="99"/>
      <c r="C26" s="11"/>
      <c r="D26" s="127"/>
      <c r="E26" s="127"/>
      <c r="F26" s="127"/>
      <c r="G26" s="120"/>
      <c r="H26" s="120"/>
      <c r="I26" s="120"/>
      <c r="J26" s="120"/>
      <c r="K26" s="120"/>
      <c r="L26" s="120"/>
      <c r="M26" s="120"/>
      <c r="N26" s="120"/>
      <c r="O26" s="120"/>
      <c r="P26" s="66"/>
    </row>
    <row r="27" spans="1:16">
      <c r="A27" s="65" t="s">
        <v>29</v>
      </c>
      <c r="B27" s="99" t="s">
        <v>95</v>
      </c>
      <c r="C27" s="8" t="s">
        <v>12</v>
      </c>
      <c r="D27" s="63">
        <v>5454.4</v>
      </c>
      <c r="E27" s="63">
        <v>4425.3999999999996</v>
      </c>
      <c r="F27" s="63">
        <v>4210.1000000000004</v>
      </c>
      <c r="G27" s="117">
        <v>3433.2</v>
      </c>
      <c r="H27" s="117">
        <v>3386.4</v>
      </c>
      <c r="I27" s="117">
        <v>2176.4</v>
      </c>
      <c r="J27" s="117">
        <v>1376.6</v>
      </c>
      <c r="K27" s="117">
        <v>2184</v>
      </c>
      <c r="L27" s="117">
        <v>3628.3</v>
      </c>
      <c r="M27" s="117">
        <v>5108.6000000000004</v>
      </c>
      <c r="N27" s="117">
        <v>5149.2</v>
      </c>
      <c r="O27" s="117">
        <v>5631</v>
      </c>
      <c r="P27" s="66">
        <f t="shared" si="3"/>
        <v>46163.6</v>
      </c>
    </row>
    <row r="28" spans="1:16">
      <c r="A28" s="65"/>
      <c r="B28" s="65" t="s">
        <v>300</v>
      </c>
      <c r="C28" s="8" t="s">
        <v>16</v>
      </c>
      <c r="D28" s="61">
        <v>2337.6</v>
      </c>
      <c r="E28" s="61">
        <v>1896.6</v>
      </c>
      <c r="F28" s="61">
        <v>2266.9</v>
      </c>
      <c r="G28" s="118">
        <v>2288.8000000000002</v>
      </c>
      <c r="H28" s="118">
        <v>2770.6</v>
      </c>
      <c r="I28" s="118">
        <v>1780.6</v>
      </c>
      <c r="J28" s="118">
        <v>1126.4000000000001</v>
      </c>
      <c r="K28" s="118">
        <v>1456</v>
      </c>
      <c r="L28" s="118">
        <v>1953.7</v>
      </c>
      <c r="M28" s="118">
        <v>2189.4</v>
      </c>
      <c r="N28" s="118">
        <v>2206.8000000000002</v>
      </c>
      <c r="O28" s="118">
        <v>1877</v>
      </c>
      <c r="P28" s="66">
        <f t="shared" si="3"/>
        <v>24150.400000000001</v>
      </c>
    </row>
    <row r="29" spans="1:16">
      <c r="A29" s="65"/>
      <c r="B29" s="65"/>
      <c r="C29" s="9" t="s">
        <v>11</v>
      </c>
      <c r="D29" s="62">
        <f>D27+D28</f>
        <v>7792</v>
      </c>
      <c r="E29" s="62">
        <f t="shared" ref="E29:O29" si="6">E27+E28</f>
        <v>6322</v>
      </c>
      <c r="F29" s="62">
        <f t="shared" si="6"/>
        <v>6477</v>
      </c>
      <c r="G29" s="119">
        <f t="shared" si="6"/>
        <v>5722</v>
      </c>
      <c r="H29" s="119">
        <f t="shared" si="6"/>
        <v>6157</v>
      </c>
      <c r="I29" s="119">
        <f t="shared" si="6"/>
        <v>3957</v>
      </c>
      <c r="J29" s="119">
        <f t="shared" si="6"/>
        <v>2503</v>
      </c>
      <c r="K29" s="119">
        <f t="shared" si="6"/>
        <v>3640</v>
      </c>
      <c r="L29" s="119">
        <f t="shared" si="6"/>
        <v>5582</v>
      </c>
      <c r="M29" s="119">
        <f t="shared" si="6"/>
        <v>7298</v>
      </c>
      <c r="N29" s="119">
        <f t="shared" si="6"/>
        <v>7356</v>
      </c>
      <c r="O29" s="119">
        <f t="shared" si="6"/>
        <v>7508</v>
      </c>
      <c r="P29" s="72">
        <f t="shared" si="3"/>
        <v>70314</v>
      </c>
    </row>
    <row r="30" spans="1:16">
      <c r="A30" s="65"/>
      <c r="B30" s="99"/>
      <c r="C30" s="66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66"/>
    </row>
    <row r="31" spans="1:16">
      <c r="A31" s="65" t="s">
        <v>30</v>
      </c>
      <c r="B31" s="99" t="s">
        <v>96</v>
      </c>
      <c r="C31" s="8" t="s">
        <v>12</v>
      </c>
      <c r="D31" s="63">
        <v>3429.4</v>
      </c>
      <c r="E31" s="63">
        <v>2915.2</v>
      </c>
      <c r="F31" s="63">
        <v>2854.2</v>
      </c>
      <c r="G31" s="117">
        <v>3705.6</v>
      </c>
      <c r="H31" s="117">
        <v>3015.1</v>
      </c>
      <c r="I31" s="117">
        <v>1946.7</v>
      </c>
      <c r="J31" s="117">
        <v>760.2</v>
      </c>
      <c r="K31" s="117">
        <v>1752.9</v>
      </c>
      <c r="L31" s="117">
        <v>3659.1</v>
      </c>
      <c r="M31" s="117">
        <v>4694.2</v>
      </c>
      <c r="N31" s="117">
        <v>4991.8999999999996</v>
      </c>
      <c r="O31" s="117">
        <v>5203.1000000000004</v>
      </c>
      <c r="P31" s="66">
        <f t="shared" si="3"/>
        <v>38927.599999999999</v>
      </c>
    </row>
    <row r="32" spans="1:16">
      <c r="A32" s="65"/>
      <c r="B32" s="65" t="s">
        <v>301</v>
      </c>
      <c r="C32" s="8" t="s">
        <v>16</v>
      </c>
      <c r="D32" s="61">
        <v>1469.8</v>
      </c>
      <c r="E32" s="61">
        <v>1249.3</v>
      </c>
      <c r="F32" s="61">
        <v>1536.9</v>
      </c>
      <c r="G32" s="118">
        <v>2470.4</v>
      </c>
      <c r="H32" s="118">
        <v>2466.8000000000002</v>
      </c>
      <c r="I32" s="118">
        <v>1592.7</v>
      </c>
      <c r="J32" s="118">
        <v>622</v>
      </c>
      <c r="K32" s="118">
        <v>1168.5999999999999</v>
      </c>
      <c r="L32" s="118">
        <v>1970.2</v>
      </c>
      <c r="M32" s="118">
        <v>2011.8</v>
      </c>
      <c r="N32" s="118">
        <v>2139.4</v>
      </c>
      <c r="O32" s="118">
        <v>1734.3</v>
      </c>
      <c r="P32" s="66">
        <f t="shared" si="3"/>
        <v>20432.200000000004</v>
      </c>
    </row>
    <row r="33" spans="1:16">
      <c r="A33" s="65"/>
      <c r="B33" s="65"/>
      <c r="C33" s="9" t="s">
        <v>11</v>
      </c>
      <c r="D33" s="62">
        <f>D31+D32</f>
        <v>4899.2</v>
      </c>
      <c r="E33" s="62">
        <f t="shared" ref="E33:O33" si="7">E31+E32</f>
        <v>4164.5</v>
      </c>
      <c r="F33" s="62">
        <f t="shared" si="7"/>
        <v>4391.1000000000004</v>
      </c>
      <c r="G33" s="119">
        <f t="shared" si="7"/>
        <v>6176</v>
      </c>
      <c r="H33" s="119">
        <f t="shared" si="7"/>
        <v>5481.9</v>
      </c>
      <c r="I33" s="119">
        <f t="shared" si="7"/>
        <v>3539.4</v>
      </c>
      <c r="J33" s="119">
        <f t="shared" si="7"/>
        <v>1382.2</v>
      </c>
      <c r="K33" s="119">
        <f t="shared" si="7"/>
        <v>2921.5</v>
      </c>
      <c r="L33" s="119">
        <f t="shared" si="7"/>
        <v>5629.3</v>
      </c>
      <c r="M33" s="119">
        <f t="shared" si="7"/>
        <v>6706</v>
      </c>
      <c r="N33" s="119">
        <f t="shared" si="7"/>
        <v>7131.2999999999993</v>
      </c>
      <c r="O33" s="119">
        <f t="shared" si="7"/>
        <v>6937.4000000000005</v>
      </c>
      <c r="P33" s="72">
        <f t="shared" si="3"/>
        <v>59359.80000000001</v>
      </c>
    </row>
    <row r="34" spans="1:16">
      <c r="A34" s="65"/>
      <c r="B34" s="99"/>
      <c r="C34" s="66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66"/>
    </row>
    <row r="35" spans="1:16">
      <c r="A35" s="65" t="s">
        <v>31</v>
      </c>
      <c r="B35" s="99" t="s">
        <v>97</v>
      </c>
      <c r="C35" s="8" t="s">
        <v>12</v>
      </c>
      <c r="D35" s="63">
        <v>2114.6999999999998</v>
      </c>
      <c r="E35" s="63">
        <v>1640.8</v>
      </c>
      <c r="F35" s="63">
        <v>1622.4</v>
      </c>
      <c r="G35" s="117">
        <v>956.4</v>
      </c>
      <c r="H35" s="117">
        <v>884.9</v>
      </c>
      <c r="I35" s="117">
        <v>631.4</v>
      </c>
      <c r="J35" s="117">
        <v>195.8</v>
      </c>
      <c r="K35" s="117">
        <v>748.8</v>
      </c>
      <c r="L35" s="117">
        <v>1164.2</v>
      </c>
      <c r="M35" s="117">
        <v>2046.8</v>
      </c>
      <c r="N35" s="117">
        <v>2086.6999999999998</v>
      </c>
      <c r="O35" s="117">
        <v>2135.3000000000002</v>
      </c>
      <c r="P35" s="66">
        <f t="shared" si="3"/>
        <v>16228.199999999997</v>
      </c>
    </row>
    <row r="36" spans="1:16">
      <c r="A36" s="65"/>
      <c r="B36" s="65" t="s">
        <v>302</v>
      </c>
      <c r="C36" s="8" t="s">
        <v>16</v>
      </c>
      <c r="D36" s="61">
        <v>906.3</v>
      </c>
      <c r="E36" s="61">
        <v>703.2</v>
      </c>
      <c r="F36" s="61">
        <v>873.6</v>
      </c>
      <c r="G36" s="118">
        <v>637.6</v>
      </c>
      <c r="H36" s="118">
        <v>724.1</v>
      </c>
      <c r="I36" s="118">
        <v>516.6</v>
      </c>
      <c r="J36" s="118">
        <v>160.19999999999999</v>
      </c>
      <c r="K36" s="118">
        <v>499.2</v>
      </c>
      <c r="L36" s="118">
        <v>626.79999999999995</v>
      </c>
      <c r="M36" s="118">
        <v>877.2</v>
      </c>
      <c r="N36" s="118">
        <v>894.3</v>
      </c>
      <c r="O36" s="118">
        <v>711.7</v>
      </c>
      <c r="P36" s="66">
        <f t="shared" si="3"/>
        <v>8130.7999999999993</v>
      </c>
    </row>
    <row r="37" spans="1:16">
      <c r="A37" s="65"/>
      <c r="B37" s="65"/>
      <c r="C37" s="9" t="s">
        <v>11</v>
      </c>
      <c r="D37" s="62">
        <f>D35+D36</f>
        <v>3021</v>
      </c>
      <c r="E37" s="62">
        <f t="shared" ref="E37:O37" si="8">E35+E36</f>
        <v>2344</v>
      </c>
      <c r="F37" s="62">
        <f t="shared" si="8"/>
        <v>2496</v>
      </c>
      <c r="G37" s="119">
        <f t="shared" si="8"/>
        <v>1594</v>
      </c>
      <c r="H37" s="119">
        <f t="shared" si="8"/>
        <v>1609</v>
      </c>
      <c r="I37" s="119">
        <f t="shared" si="8"/>
        <v>1148</v>
      </c>
      <c r="J37" s="119">
        <f t="shared" si="8"/>
        <v>356</v>
      </c>
      <c r="K37" s="119">
        <f t="shared" si="8"/>
        <v>1248</v>
      </c>
      <c r="L37" s="119">
        <f t="shared" si="8"/>
        <v>1791</v>
      </c>
      <c r="M37" s="119">
        <f t="shared" si="8"/>
        <v>2924</v>
      </c>
      <c r="N37" s="119">
        <f t="shared" si="8"/>
        <v>2981</v>
      </c>
      <c r="O37" s="119">
        <f t="shared" si="8"/>
        <v>2847</v>
      </c>
      <c r="P37" s="72">
        <f t="shared" si="3"/>
        <v>24359</v>
      </c>
    </row>
    <row r="38" spans="1:16">
      <c r="A38" s="65"/>
      <c r="B38" s="65"/>
      <c r="C38" s="24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72"/>
    </row>
    <row r="39" spans="1:16">
      <c r="A39" s="65" t="s">
        <v>50</v>
      </c>
      <c r="B39" s="96" t="s">
        <v>351</v>
      </c>
      <c r="C39" s="8" t="s">
        <v>12</v>
      </c>
      <c r="D39" s="63">
        <v>1656.9</v>
      </c>
      <c r="E39" s="63">
        <v>1453.6</v>
      </c>
      <c r="F39" s="63">
        <v>1362.3</v>
      </c>
      <c r="G39" s="117">
        <v>964.8</v>
      </c>
      <c r="H39" s="117">
        <v>830.7</v>
      </c>
      <c r="I39" s="117">
        <v>627.9</v>
      </c>
      <c r="J39" s="117">
        <v>271.3</v>
      </c>
      <c r="K39" s="117">
        <v>669.8</v>
      </c>
      <c r="L39" s="117">
        <v>961.6</v>
      </c>
      <c r="M39" s="117">
        <v>1301.8</v>
      </c>
      <c r="N39" s="117">
        <v>1573.9</v>
      </c>
      <c r="O39" s="117">
        <v>1711.9</v>
      </c>
      <c r="P39" s="66">
        <f>SUM(D39:O39)</f>
        <v>13386.499999999998</v>
      </c>
    </row>
    <row r="40" spans="1:16">
      <c r="A40" s="65"/>
      <c r="B40" s="65" t="s">
        <v>331</v>
      </c>
      <c r="C40" s="8" t="s">
        <v>16</v>
      </c>
      <c r="D40" s="61">
        <v>710.1</v>
      </c>
      <c r="E40" s="61">
        <v>622.9</v>
      </c>
      <c r="F40" s="61">
        <v>733.5</v>
      </c>
      <c r="G40" s="118">
        <v>643.20000000000005</v>
      </c>
      <c r="H40" s="118">
        <v>679.6</v>
      </c>
      <c r="I40" s="118">
        <v>513.79999999999995</v>
      </c>
      <c r="J40" s="118">
        <v>222</v>
      </c>
      <c r="K40" s="118">
        <v>446.6</v>
      </c>
      <c r="L40" s="118">
        <v>517.6</v>
      </c>
      <c r="M40" s="118">
        <v>557.9</v>
      </c>
      <c r="N40" s="118">
        <v>674.6</v>
      </c>
      <c r="O40" s="118">
        <v>570.6</v>
      </c>
      <c r="P40" s="66">
        <f>SUM(D40:O40)</f>
        <v>6892.4000000000005</v>
      </c>
    </row>
    <row r="41" spans="1:16">
      <c r="A41" s="65"/>
      <c r="B41" s="65"/>
      <c r="C41" s="9" t="s">
        <v>11</v>
      </c>
      <c r="D41" s="62">
        <f t="shared" ref="D41:O41" si="9">D39+D40</f>
        <v>2367</v>
      </c>
      <c r="E41" s="62">
        <f t="shared" si="9"/>
        <v>2076.5</v>
      </c>
      <c r="F41" s="62">
        <f t="shared" si="9"/>
        <v>2095.8000000000002</v>
      </c>
      <c r="G41" s="119">
        <f t="shared" si="9"/>
        <v>1608</v>
      </c>
      <c r="H41" s="119">
        <f t="shared" si="9"/>
        <v>1510.3000000000002</v>
      </c>
      <c r="I41" s="119">
        <f t="shared" si="9"/>
        <v>1141.6999999999998</v>
      </c>
      <c r="J41" s="119">
        <f t="shared" si="9"/>
        <v>493.3</v>
      </c>
      <c r="K41" s="119">
        <f t="shared" si="9"/>
        <v>1116.4000000000001</v>
      </c>
      <c r="L41" s="119">
        <f t="shared" si="9"/>
        <v>1479.2</v>
      </c>
      <c r="M41" s="119">
        <f t="shared" si="9"/>
        <v>1859.6999999999998</v>
      </c>
      <c r="N41" s="119">
        <f t="shared" si="9"/>
        <v>2248.5</v>
      </c>
      <c r="O41" s="119">
        <f t="shared" si="9"/>
        <v>2282.5</v>
      </c>
      <c r="P41" s="72">
        <f>SUM(D41:O41)</f>
        <v>20278.899999999998</v>
      </c>
    </row>
    <row r="42" spans="1:16">
      <c r="A42" s="65"/>
      <c r="B42" s="99"/>
      <c r="C42" s="66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66"/>
    </row>
    <row r="43" spans="1:16">
      <c r="A43" s="65" t="s">
        <v>32</v>
      </c>
      <c r="B43" s="96" t="s">
        <v>352</v>
      </c>
      <c r="C43" s="8" t="s">
        <v>12</v>
      </c>
      <c r="D43" s="63">
        <v>1361.8</v>
      </c>
      <c r="E43" s="63">
        <v>1042.4000000000001</v>
      </c>
      <c r="F43" s="63">
        <v>1102.5</v>
      </c>
      <c r="G43" s="117">
        <v>768.6</v>
      </c>
      <c r="H43" s="117">
        <v>744.7</v>
      </c>
      <c r="I43" s="117">
        <v>570.4</v>
      </c>
      <c r="J43" s="117">
        <v>293</v>
      </c>
      <c r="K43" s="117">
        <v>629.20000000000005</v>
      </c>
      <c r="L43" s="117">
        <v>748.5</v>
      </c>
      <c r="M43" s="117">
        <v>1195.2</v>
      </c>
      <c r="N43" s="117">
        <v>1260.3</v>
      </c>
      <c r="O43" s="117">
        <v>1305.3</v>
      </c>
      <c r="P43" s="66">
        <f t="shared" si="3"/>
        <v>11021.899999999998</v>
      </c>
    </row>
    <row r="44" spans="1:16">
      <c r="A44" s="65"/>
      <c r="B44" s="65" t="s">
        <v>303</v>
      </c>
      <c r="C44" s="8" t="s">
        <v>16</v>
      </c>
      <c r="D44" s="61">
        <v>461.4</v>
      </c>
      <c r="E44" s="61">
        <v>413.1</v>
      </c>
      <c r="F44" s="61">
        <v>413.1</v>
      </c>
      <c r="G44" s="118">
        <v>512.4</v>
      </c>
      <c r="H44" s="118">
        <v>609.29999999999995</v>
      </c>
      <c r="I44" s="118">
        <v>409.1</v>
      </c>
      <c r="J44" s="118">
        <v>230.3</v>
      </c>
      <c r="K44" s="118">
        <v>459</v>
      </c>
      <c r="L44" s="118">
        <v>452.1</v>
      </c>
      <c r="M44" s="118">
        <v>569.79999999999995</v>
      </c>
      <c r="N44" s="118">
        <v>483.2</v>
      </c>
      <c r="O44" s="118">
        <v>456.5</v>
      </c>
      <c r="P44" s="66">
        <f t="shared" si="3"/>
        <v>5469.3</v>
      </c>
    </row>
    <row r="45" spans="1:16">
      <c r="A45" s="65"/>
      <c r="B45" s="65"/>
      <c r="C45" s="9" t="s">
        <v>11</v>
      </c>
      <c r="D45" s="62">
        <f t="shared" ref="D45:O45" si="10">D43+D44</f>
        <v>1823.1999999999998</v>
      </c>
      <c r="E45" s="62">
        <f t="shared" si="10"/>
        <v>1455.5</v>
      </c>
      <c r="F45" s="62">
        <f t="shared" si="10"/>
        <v>1515.6</v>
      </c>
      <c r="G45" s="119">
        <f t="shared" si="10"/>
        <v>1281</v>
      </c>
      <c r="H45" s="119">
        <f t="shared" si="10"/>
        <v>1354</v>
      </c>
      <c r="I45" s="119">
        <f t="shared" si="10"/>
        <v>979.5</v>
      </c>
      <c r="J45" s="119">
        <f t="shared" si="10"/>
        <v>523.29999999999995</v>
      </c>
      <c r="K45" s="119">
        <f t="shared" si="10"/>
        <v>1088.2</v>
      </c>
      <c r="L45" s="119">
        <f t="shared" si="10"/>
        <v>1200.5999999999999</v>
      </c>
      <c r="M45" s="119">
        <f t="shared" si="10"/>
        <v>1765</v>
      </c>
      <c r="N45" s="119">
        <f t="shared" si="10"/>
        <v>1743.5</v>
      </c>
      <c r="O45" s="119">
        <f t="shared" si="10"/>
        <v>1761.8</v>
      </c>
      <c r="P45" s="72">
        <f t="shared" si="3"/>
        <v>16491.2</v>
      </c>
    </row>
    <row r="46" spans="1:16">
      <c r="A46" s="65"/>
      <c r="B46" s="110"/>
      <c r="C46" s="10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2"/>
    </row>
    <row r="47" spans="1:16">
      <c r="A47" s="65" t="s">
        <v>34</v>
      </c>
      <c r="B47" s="99" t="s">
        <v>98</v>
      </c>
      <c r="C47" s="8" t="s">
        <v>12</v>
      </c>
      <c r="D47" s="63">
        <v>6542.2</v>
      </c>
      <c r="E47" s="63">
        <v>5573.4</v>
      </c>
      <c r="F47" s="63">
        <v>5398.9</v>
      </c>
      <c r="G47" s="117">
        <v>4452</v>
      </c>
      <c r="H47" s="117">
        <v>4214.7</v>
      </c>
      <c r="I47" s="117">
        <v>3125.1</v>
      </c>
      <c r="J47" s="117">
        <v>1857.9</v>
      </c>
      <c r="K47" s="117">
        <v>4518</v>
      </c>
      <c r="L47" s="117">
        <v>5185.1000000000004</v>
      </c>
      <c r="M47" s="117">
        <v>6222.3</v>
      </c>
      <c r="N47" s="117">
        <v>5799.5</v>
      </c>
      <c r="O47" s="117">
        <v>6434.3</v>
      </c>
      <c r="P47" s="66">
        <f t="shared" si="3"/>
        <v>59323.4</v>
      </c>
    </row>
    <row r="48" spans="1:16">
      <c r="A48" s="65"/>
      <c r="B48" s="65" t="s">
        <v>304</v>
      </c>
      <c r="C48" s="8" t="s">
        <v>16</v>
      </c>
      <c r="D48" s="61">
        <v>2803.8</v>
      </c>
      <c r="E48" s="61">
        <v>2388.6</v>
      </c>
      <c r="F48" s="61">
        <v>2907.1</v>
      </c>
      <c r="G48" s="118">
        <v>2968</v>
      </c>
      <c r="H48" s="118">
        <v>3448.3</v>
      </c>
      <c r="I48" s="118">
        <v>2556.9</v>
      </c>
      <c r="J48" s="118">
        <v>1520.1</v>
      </c>
      <c r="K48" s="118">
        <v>3012</v>
      </c>
      <c r="L48" s="118">
        <v>2791.9</v>
      </c>
      <c r="M48" s="118">
        <v>2666.7</v>
      </c>
      <c r="N48" s="118">
        <v>2485.5</v>
      </c>
      <c r="O48" s="118">
        <v>2144.6999999999998</v>
      </c>
      <c r="P48" s="66">
        <f t="shared" si="3"/>
        <v>31693.600000000002</v>
      </c>
    </row>
    <row r="49" spans="1:16">
      <c r="A49" s="65"/>
      <c r="B49" s="65"/>
      <c r="C49" s="9" t="s">
        <v>11</v>
      </c>
      <c r="D49" s="62">
        <f>D47+D48</f>
        <v>9346</v>
      </c>
      <c r="E49" s="62">
        <f t="shared" ref="E49:O49" si="11">E47+E48</f>
        <v>7962</v>
      </c>
      <c r="F49" s="62">
        <f t="shared" si="11"/>
        <v>8306</v>
      </c>
      <c r="G49" s="119">
        <f t="shared" si="11"/>
        <v>7420</v>
      </c>
      <c r="H49" s="119">
        <f t="shared" si="11"/>
        <v>7663</v>
      </c>
      <c r="I49" s="119">
        <f t="shared" si="11"/>
        <v>5682</v>
      </c>
      <c r="J49" s="119">
        <f t="shared" si="11"/>
        <v>3378</v>
      </c>
      <c r="K49" s="119">
        <f t="shared" si="11"/>
        <v>7530</v>
      </c>
      <c r="L49" s="119">
        <f t="shared" si="11"/>
        <v>7977</v>
      </c>
      <c r="M49" s="119">
        <f t="shared" si="11"/>
        <v>8889</v>
      </c>
      <c r="N49" s="119">
        <f t="shared" si="11"/>
        <v>8285</v>
      </c>
      <c r="O49" s="119">
        <f t="shared" si="11"/>
        <v>8579</v>
      </c>
      <c r="P49" s="72">
        <f t="shared" si="3"/>
        <v>91017</v>
      </c>
    </row>
    <row r="50" spans="1:16">
      <c r="A50" s="65"/>
      <c r="B50" s="99"/>
      <c r="C50" s="66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72"/>
    </row>
    <row r="51" spans="1:16">
      <c r="A51" s="65" t="s">
        <v>49</v>
      </c>
      <c r="B51" s="99" t="s">
        <v>102</v>
      </c>
      <c r="C51" s="8" t="s">
        <v>12</v>
      </c>
      <c r="D51" s="63">
        <v>3203.9</v>
      </c>
      <c r="E51" s="63">
        <v>2475.9</v>
      </c>
      <c r="F51" s="63">
        <v>2253.6</v>
      </c>
      <c r="G51" s="117">
        <v>1828.8</v>
      </c>
      <c r="H51" s="117">
        <v>1163.8</v>
      </c>
      <c r="I51" s="117">
        <v>504.9</v>
      </c>
      <c r="J51" s="117">
        <v>717.2</v>
      </c>
      <c r="K51" s="117">
        <v>730.2</v>
      </c>
      <c r="L51" s="117">
        <v>2232.1</v>
      </c>
      <c r="M51" s="117">
        <v>3030.3</v>
      </c>
      <c r="N51" s="117">
        <v>3225.6</v>
      </c>
      <c r="O51" s="117">
        <v>3197.3</v>
      </c>
      <c r="P51" s="66">
        <f t="shared" si="3"/>
        <v>24563.599999999999</v>
      </c>
    </row>
    <row r="52" spans="1:16">
      <c r="A52" s="65"/>
      <c r="B52" s="65" t="s">
        <v>305</v>
      </c>
      <c r="C52" s="8" t="s">
        <v>16</v>
      </c>
      <c r="D52" s="61">
        <v>1373.1</v>
      </c>
      <c r="E52" s="61">
        <v>1061.0999999999999</v>
      </c>
      <c r="F52" s="61">
        <v>1213.4000000000001</v>
      </c>
      <c r="G52" s="118">
        <v>1219.2</v>
      </c>
      <c r="H52" s="118">
        <v>952.2</v>
      </c>
      <c r="I52" s="118">
        <v>413.1</v>
      </c>
      <c r="J52" s="118">
        <v>586.79999999999995</v>
      </c>
      <c r="K52" s="118">
        <v>486.8</v>
      </c>
      <c r="L52" s="118">
        <v>1201.9000000000001</v>
      </c>
      <c r="M52" s="118">
        <v>1298.7</v>
      </c>
      <c r="N52" s="118">
        <v>1382.4</v>
      </c>
      <c r="O52" s="118">
        <v>1065.7</v>
      </c>
      <c r="P52" s="66">
        <f t="shared" si="3"/>
        <v>12254.400000000001</v>
      </c>
    </row>
    <row r="53" spans="1:16">
      <c r="A53" s="65"/>
      <c r="B53" s="65"/>
      <c r="C53" s="9" t="s">
        <v>11</v>
      </c>
      <c r="D53" s="62">
        <f>D51+D52</f>
        <v>4577</v>
      </c>
      <c r="E53" s="62">
        <f t="shared" ref="E53:O53" si="12">E51+E52</f>
        <v>3537</v>
      </c>
      <c r="F53" s="62">
        <f t="shared" si="12"/>
        <v>3467</v>
      </c>
      <c r="G53" s="119">
        <f t="shared" si="12"/>
        <v>3048</v>
      </c>
      <c r="H53" s="119">
        <f t="shared" si="12"/>
        <v>2116</v>
      </c>
      <c r="I53" s="119">
        <f t="shared" si="12"/>
        <v>918</v>
      </c>
      <c r="J53" s="119">
        <f t="shared" si="12"/>
        <v>1304</v>
      </c>
      <c r="K53" s="119">
        <f t="shared" si="12"/>
        <v>1217</v>
      </c>
      <c r="L53" s="119">
        <f t="shared" si="12"/>
        <v>3434</v>
      </c>
      <c r="M53" s="119">
        <f t="shared" si="12"/>
        <v>4329</v>
      </c>
      <c r="N53" s="119">
        <f t="shared" si="12"/>
        <v>4608</v>
      </c>
      <c r="O53" s="119">
        <f t="shared" si="12"/>
        <v>4263</v>
      </c>
      <c r="P53" s="72">
        <f t="shared" si="3"/>
        <v>36818</v>
      </c>
    </row>
    <row r="54" spans="1:16">
      <c r="A54" s="65"/>
      <c r="B54" s="99"/>
      <c r="C54" s="66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66"/>
    </row>
    <row r="55" spans="1:16">
      <c r="A55" s="65" t="s">
        <v>51</v>
      </c>
      <c r="B55" s="99" t="s">
        <v>105</v>
      </c>
      <c r="C55" s="8" t="s">
        <v>12</v>
      </c>
      <c r="D55" s="63">
        <v>5404</v>
      </c>
      <c r="E55" s="63">
        <v>3712.8</v>
      </c>
      <c r="F55" s="63">
        <v>3240.9</v>
      </c>
      <c r="G55" s="117">
        <v>2755.8</v>
      </c>
      <c r="H55" s="117">
        <v>2415.1</v>
      </c>
      <c r="I55" s="117">
        <v>1665.4</v>
      </c>
      <c r="J55" s="117">
        <v>798.1</v>
      </c>
      <c r="K55" s="117">
        <v>1773.6</v>
      </c>
      <c r="L55" s="117">
        <v>2758.6</v>
      </c>
      <c r="M55" s="117">
        <v>4260.2</v>
      </c>
      <c r="N55" s="117">
        <v>4928.7</v>
      </c>
      <c r="O55" s="117">
        <v>5168.3</v>
      </c>
      <c r="P55" s="66">
        <f t="shared" ref="P55:P111" si="13">SUM(D55:O55)</f>
        <v>38881.5</v>
      </c>
    </row>
    <row r="56" spans="1:16">
      <c r="A56" s="65"/>
      <c r="B56" s="65" t="s">
        <v>306</v>
      </c>
      <c r="C56" s="8" t="s">
        <v>16</v>
      </c>
      <c r="D56" s="61">
        <v>2316</v>
      </c>
      <c r="E56" s="61">
        <v>1591.2</v>
      </c>
      <c r="F56" s="61">
        <v>1745.1</v>
      </c>
      <c r="G56" s="118">
        <v>1837.2</v>
      </c>
      <c r="H56" s="118">
        <v>1975.9</v>
      </c>
      <c r="I56" s="118">
        <v>1362.6</v>
      </c>
      <c r="J56" s="118">
        <v>652.9</v>
      </c>
      <c r="K56" s="118">
        <v>1182.4000000000001</v>
      </c>
      <c r="L56" s="118">
        <v>1485.4</v>
      </c>
      <c r="M56" s="118">
        <v>1825.8</v>
      </c>
      <c r="N56" s="118">
        <v>2112.3000000000002</v>
      </c>
      <c r="O56" s="118">
        <v>1722.7</v>
      </c>
      <c r="P56" s="66">
        <f t="shared" si="13"/>
        <v>19809.5</v>
      </c>
    </row>
    <row r="57" spans="1:16">
      <c r="A57" s="65"/>
      <c r="B57" s="65"/>
      <c r="C57" s="9" t="s">
        <v>11</v>
      </c>
      <c r="D57" s="62">
        <f>D55+D56</f>
        <v>7720</v>
      </c>
      <c r="E57" s="62">
        <f t="shared" ref="E57:O57" si="14">E55+E56</f>
        <v>5304</v>
      </c>
      <c r="F57" s="62">
        <f t="shared" si="14"/>
        <v>4986</v>
      </c>
      <c r="G57" s="119">
        <f t="shared" si="14"/>
        <v>4593</v>
      </c>
      <c r="H57" s="119">
        <f t="shared" si="14"/>
        <v>4391</v>
      </c>
      <c r="I57" s="119">
        <f t="shared" si="14"/>
        <v>3028</v>
      </c>
      <c r="J57" s="119">
        <f t="shared" si="14"/>
        <v>1451</v>
      </c>
      <c r="K57" s="119">
        <f t="shared" si="14"/>
        <v>2956</v>
      </c>
      <c r="L57" s="119">
        <f t="shared" si="14"/>
        <v>4244</v>
      </c>
      <c r="M57" s="119">
        <f t="shared" si="14"/>
        <v>6086</v>
      </c>
      <c r="N57" s="119">
        <f t="shared" si="14"/>
        <v>7041</v>
      </c>
      <c r="O57" s="119">
        <f t="shared" si="14"/>
        <v>6891</v>
      </c>
      <c r="P57" s="72">
        <f t="shared" si="13"/>
        <v>58691</v>
      </c>
    </row>
    <row r="58" spans="1:16">
      <c r="A58" s="65"/>
      <c r="B58" s="99"/>
      <c r="C58" s="66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72"/>
    </row>
    <row r="59" spans="1:16">
      <c r="A59" s="65" t="s">
        <v>56</v>
      </c>
      <c r="B59" s="99" t="s">
        <v>106</v>
      </c>
      <c r="C59" s="8" t="s">
        <v>12</v>
      </c>
      <c r="D59" s="63">
        <v>4977.7</v>
      </c>
      <c r="E59" s="63">
        <v>4362.3999999999996</v>
      </c>
      <c r="F59" s="63">
        <v>4442.8</v>
      </c>
      <c r="G59" s="117">
        <v>3738.6</v>
      </c>
      <c r="H59" s="117">
        <v>3506.3</v>
      </c>
      <c r="I59" s="117">
        <v>3185.1</v>
      </c>
      <c r="J59" s="117">
        <v>2758.8</v>
      </c>
      <c r="K59" s="117">
        <v>3721.2</v>
      </c>
      <c r="L59" s="117">
        <v>4485.7</v>
      </c>
      <c r="M59" s="117">
        <v>5334.7</v>
      </c>
      <c r="N59" s="117">
        <v>5122.6000000000004</v>
      </c>
      <c r="O59" s="117">
        <v>5092.5</v>
      </c>
      <c r="P59" s="66">
        <f t="shared" si="13"/>
        <v>50728.399999999987</v>
      </c>
    </row>
    <row r="60" spans="1:16">
      <c r="A60" s="65"/>
      <c r="B60" s="65" t="s">
        <v>307</v>
      </c>
      <c r="C60" s="8" t="s">
        <v>16</v>
      </c>
      <c r="D60" s="61">
        <v>2133.3000000000002</v>
      </c>
      <c r="E60" s="61">
        <v>1869.6</v>
      </c>
      <c r="F60" s="61">
        <v>2392.1999999999998</v>
      </c>
      <c r="G60" s="118">
        <v>2492.4</v>
      </c>
      <c r="H60" s="118">
        <v>2868.7</v>
      </c>
      <c r="I60" s="118">
        <v>2605.9</v>
      </c>
      <c r="J60" s="118">
        <v>2257.1999999999998</v>
      </c>
      <c r="K60" s="118">
        <v>2480.8000000000002</v>
      </c>
      <c r="L60" s="118">
        <v>2415.3000000000002</v>
      </c>
      <c r="M60" s="118">
        <v>2286.3000000000002</v>
      </c>
      <c r="N60" s="118">
        <v>2195.4</v>
      </c>
      <c r="O60" s="118">
        <v>1697.5</v>
      </c>
      <c r="P60" s="66">
        <f t="shared" si="13"/>
        <v>27694.6</v>
      </c>
    </row>
    <row r="61" spans="1:16">
      <c r="A61" s="65"/>
      <c r="B61" s="65"/>
      <c r="C61" s="9" t="s">
        <v>11</v>
      </c>
      <c r="D61" s="62">
        <f>D59+D60</f>
        <v>7111</v>
      </c>
      <c r="E61" s="62">
        <f t="shared" ref="E61:O61" si="15">E59+E60</f>
        <v>6232</v>
      </c>
      <c r="F61" s="62">
        <f t="shared" si="15"/>
        <v>6835</v>
      </c>
      <c r="G61" s="119">
        <f t="shared" si="15"/>
        <v>6231</v>
      </c>
      <c r="H61" s="119">
        <f t="shared" si="15"/>
        <v>6375</v>
      </c>
      <c r="I61" s="119">
        <f t="shared" si="15"/>
        <v>5791</v>
      </c>
      <c r="J61" s="119">
        <f t="shared" si="15"/>
        <v>5016</v>
      </c>
      <c r="K61" s="119">
        <f t="shared" si="15"/>
        <v>6202</v>
      </c>
      <c r="L61" s="119">
        <f t="shared" si="15"/>
        <v>6901</v>
      </c>
      <c r="M61" s="119">
        <f t="shared" si="15"/>
        <v>7621</v>
      </c>
      <c r="N61" s="119">
        <f t="shared" si="15"/>
        <v>7318</v>
      </c>
      <c r="O61" s="119">
        <f t="shared" si="15"/>
        <v>6790</v>
      </c>
      <c r="P61" s="72">
        <f t="shared" si="13"/>
        <v>78423</v>
      </c>
    </row>
    <row r="62" spans="1:16">
      <c r="A62" s="65" t="s">
        <v>357</v>
      </c>
      <c r="B62" s="65" t="s">
        <v>358</v>
      </c>
      <c r="C62" s="8" t="s">
        <v>12</v>
      </c>
      <c r="D62" s="63">
        <v>969</v>
      </c>
      <c r="E62" s="63">
        <v>783</v>
      </c>
      <c r="F62" s="63">
        <v>560</v>
      </c>
      <c r="G62" s="117"/>
      <c r="H62" s="117"/>
      <c r="I62" s="117"/>
      <c r="J62" s="117"/>
      <c r="K62" s="117">
        <v>0</v>
      </c>
      <c r="L62" s="117">
        <v>826.2</v>
      </c>
      <c r="M62" s="117">
        <v>785</v>
      </c>
      <c r="N62" s="117">
        <v>934</v>
      </c>
      <c r="O62" s="117">
        <v>1092</v>
      </c>
      <c r="P62" s="66">
        <f t="shared" ref="P62:P64" si="16">SUM(D62:O62)</f>
        <v>5949.2</v>
      </c>
    </row>
    <row r="63" spans="1:16">
      <c r="A63" s="65"/>
      <c r="B63" s="65"/>
      <c r="C63" s="8" t="s">
        <v>16</v>
      </c>
      <c r="D63" s="61">
        <v>778</v>
      </c>
      <c r="E63" s="61">
        <v>464</v>
      </c>
      <c r="F63" s="61">
        <v>362</v>
      </c>
      <c r="G63" s="118"/>
      <c r="H63" s="118"/>
      <c r="I63" s="118"/>
      <c r="J63" s="118"/>
      <c r="K63" s="118">
        <v>137</v>
      </c>
      <c r="L63" s="118">
        <v>444.8</v>
      </c>
      <c r="M63" s="118">
        <v>674</v>
      </c>
      <c r="N63" s="118">
        <v>861</v>
      </c>
      <c r="O63" s="118">
        <v>992</v>
      </c>
      <c r="P63" s="66">
        <f t="shared" si="16"/>
        <v>4712.8</v>
      </c>
    </row>
    <row r="64" spans="1:16">
      <c r="A64" s="65"/>
      <c r="B64" s="65"/>
      <c r="C64" s="9" t="s">
        <v>11</v>
      </c>
      <c r="D64" s="62">
        <f>D62+D63</f>
        <v>1747</v>
      </c>
      <c r="E64" s="62">
        <f t="shared" ref="E64:O64" si="17">E62+E63</f>
        <v>1247</v>
      </c>
      <c r="F64" s="62">
        <f t="shared" si="17"/>
        <v>922</v>
      </c>
      <c r="G64" s="119">
        <f t="shared" si="17"/>
        <v>0</v>
      </c>
      <c r="H64" s="119">
        <f t="shared" si="17"/>
        <v>0</v>
      </c>
      <c r="I64" s="119">
        <f t="shared" si="17"/>
        <v>0</v>
      </c>
      <c r="J64" s="119">
        <f t="shared" si="17"/>
        <v>0</v>
      </c>
      <c r="K64" s="119">
        <f t="shared" si="17"/>
        <v>137</v>
      </c>
      <c r="L64" s="119">
        <f t="shared" si="17"/>
        <v>1271</v>
      </c>
      <c r="M64" s="119">
        <f t="shared" si="17"/>
        <v>1459</v>
      </c>
      <c r="N64" s="119">
        <f t="shared" si="17"/>
        <v>1795</v>
      </c>
      <c r="O64" s="119">
        <f t="shared" si="17"/>
        <v>2084</v>
      </c>
      <c r="P64" s="72">
        <f t="shared" si="16"/>
        <v>10662</v>
      </c>
    </row>
    <row r="65" spans="1:16">
      <c r="A65" s="65"/>
      <c r="B65" s="99"/>
      <c r="C65" s="66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2"/>
    </row>
    <row r="66" spans="1:16">
      <c r="A66" s="65" t="s">
        <v>57</v>
      </c>
      <c r="B66" s="99" t="s">
        <v>109</v>
      </c>
      <c r="C66" s="8" t="s">
        <v>12</v>
      </c>
      <c r="D66" s="63">
        <v>1034</v>
      </c>
      <c r="E66" s="63">
        <v>879</v>
      </c>
      <c r="F66" s="63">
        <v>839</v>
      </c>
      <c r="G66" s="117">
        <v>591</v>
      </c>
      <c r="H66" s="117">
        <v>674</v>
      </c>
      <c r="I66" s="117">
        <v>446</v>
      </c>
      <c r="J66" s="117">
        <v>105</v>
      </c>
      <c r="K66" s="117">
        <v>437</v>
      </c>
      <c r="L66" s="117">
        <v>653</v>
      </c>
      <c r="M66" s="117">
        <v>970</v>
      </c>
      <c r="N66" s="117">
        <v>1053</v>
      </c>
      <c r="O66" s="117">
        <v>854</v>
      </c>
      <c r="P66" s="66">
        <f t="shared" si="13"/>
        <v>8535</v>
      </c>
    </row>
    <row r="67" spans="1:16">
      <c r="A67" s="65"/>
      <c r="B67" s="65" t="s">
        <v>308</v>
      </c>
      <c r="C67" s="8" t="s">
        <v>16</v>
      </c>
      <c r="D67" s="61">
        <v>215</v>
      </c>
      <c r="E67" s="61">
        <v>191</v>
      </c>
      <c r="F67" s="61">
        <v>180</v>
      </c>
      <c r="G67" s="118">
        <v>210</v>
      </c>
      <c r="H67" s="118">
        <v>273</v>
      </c>
      <c r="I67" s="118">
        <v>185</v>
      </c>
      <c r="J67" s="118">
        <v>86</v>
      </c>
      <c r="K67" s="118">
        <v>215</v>
      </c>
      <c r="L67" s="118">
        <v>256</v>
      </c>
      <c r="M67" s="118">
        <v>312</v>
      </c>
      <c r="N67" s="118">
        <v>234</v>
      </c>
      <c r="O67" s="118">
        <v>214</v>
      </c>
      <c r="P67" s="66">
        <f t="shared" si="13"/>
        <v>2571</v>
      </c>
    </row>
    <row r="68" spans="1:16">
      <c r="A68" s="65"/>
      <c r="B68" s="65"/>
      <c r="C68" s="9" t="s">
        <v>11</v>
      </c>
      <c r="D68" s="62">
        <f>D66+D67</f>
        <v>1249</v>
      </c>
      <c r="E68" s="62">
        <f t="shared" ref="E68:O68" si="18">E66+E67</f>
        <v>1070</v>
      </c>
      <c r="F68" s="62">
        <f t="shared" si="18"/>
        <v>1019</v>
      </c>
      <c r="G68" s="119">
        <f t="shared" si="18"/>
        <v>801</v>
      </c>
      <c r="H68" s="119">
        <f t="shared" si="18"/>
        <v>947</v>
      </c>
      <c r="I68" s="119">
        <f t="shared" si="18"/>
        <v>631</v>
      </c>
      <c r="J68" s="119">
        <f t="shared" si="18"/>
        <v>191</v>
      </c>
      <c r="K68" s="119">
        <f t="shared" si="18"/>
        <v>652</v>
      </c>
      <c r="L68" s="119">
        <f t="shared" si="18"/>
        <v>909</v>
      </c>
      <c r="M68" s="119">
        <f t="shared" si="18"/>
        <v>1282</v>
      </c>
      <c r="N68" s="119">
        <f t="shared" si="18"/>
        <v>1287</v>
      </c>
      <c r="O68" s="119">
        <f t="shared" si="18"/>
        <v>1068</v>
      </c>
      <c r="P68" s="72">
        <f t="shared" si="13"/>
        <v>11106</v>
      </c>
    </row>
    <row r="69" spans="1:16">
      <c r="A69" s="65"/>
      <c r="B69" s="99"/>
      <c r="C69" s="66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2"/>
    </row>
    <row r="70" spans="1:16">
      <c r="A70" s="65" t="s">
        <v>58</v>
      </c>
      <c r="B70" s="99" t="s">
        <v>110</v>
      </c>
      <c r="C70" s="8" t="s">
        <v>12</v>
      </c>
      <c r="D70" s="63">
        <v>3626</v>
      </c>
      <c r="E70" s="63">
        <v>2754.8</v>
      </c>
      <c r="F70" s="63">
        <v>2590</v>
      </c>
      <c r="G70" s="117">
        <v>1778.6</v>
      </c>
      <c r="H70" s="117">
        <v>1720.9</v>
      </c>
      <c r="I70" s="117">
        <v>1225.5</v>
      </c>
      <c r="J70" s="117">
        <v>376.4</v>
      </c>
      <c r="K70" s="117">
        <v>1274.2</v>
      </c>
      <c r="L70" s="117">
        <v>1945.6</v>
      </c>
      <c r="M70" s="117">
        <v>2882.9</v>
      </c>
      <c r="N70" s="117">
        <v>3473</v>
      </c>
      <c r="O70" s="117">
        <v>3317.7</v>
      </c>
      <c r="P70" s="66">
        <f t="shared" si="13"/>
        <v>26965.600000000002</v>
      </c>
    </row>
    <row r="71" spans="1:16">
      <c r="A71" s="65"/>
      <c r="B71" s="65" t="s">
        <v>309</v>
      </c>
      <c r="C71" s="8" t="s">
        <v>16</v>
      </c>
      <c r="D71" s="61">
        <v>909.4</v>
      </c>
      <c r="E71" s="61">
        <v>809.5</v>
      </c>
      <c r="F71" s="61">
        <v>878</v>
      </c>
      <c r="G71" s="118">
        <v>1006.2</v>
      </c>
      <c r="H71" s="118">
        <v>949.2</v>
      </c>
      <c r="I71" s="118">
        <v>774</v>
      </c>
      <c r="J71" s="118">
        <v>329.4</v>
      </c>
      <c r="K71" s="118">
        <v>890.4</v>
      </c>
      <c r="L71" s="118">
        <v>1035.9000000000001</v>
      </c>
      <c r="M71" s="118">
        <v>1178.8</v>
      </c>
      <c r="N71" s="118">
        <v>924</v>
      </c>
      <c r="O71" s="118">
        <v>836.6</v>
      </c>
      <c r="P71" s="66">
        <f t="shared" si="13"/>
        <v>10521.4</v>
      </c>
    </row>
    <row r="72" spans="1:16">
      <c r="A72" s="65"/>
      <c r="B72" s="65"/>
      <c r="C72" s="9" t="s">
        <v>11</v>
      </c>
      <c r="D72" s="62">
        <f>D70+D71</f>
        <v>4535.3999999999996</v>
      </c>
      <c r="E72" s="62">
        <f t="shared" ref="E72:O72" si="19">E70+E71</f>
        <v>3564.3</v>
      </c>
      <c r="F72" s="62">
        <f t="shared" si="19"/>
        <v>3468</v>
      </c>
      <c r="G72" s="119">
        <f t="shared" si="19"/>
        <v>2784.8</v>
      </c>
      <c r="H72" s="119">
        <f t="shared" si="19"/>
        <v>2670.1000000000004</v>
      </c>
      <c r="I72" s="119">
        <f t="shared" si="19"/>
        <v>1999.5</v>
      </c>
      <c r="J72" s="119">
        <f t="shared" si="19"/>
        <v>705.8</v>
      </c>
      <c r="K72" s="119">
        <f t="shared" si="19"/>
        <v>2164.6</v>
      </c>
      <c r="L72" s="119">
        <f t="shared" si="19"/>
        <v>2981.5</v>
      </c>
      <c r="M72" s="119">
        <f t="shared" si="19"/>
        <v>4061.7</v>
      </c>
      <c r="N72" s="119">
        <f t="shared" si="19"/>
        <v>4397</v>
      </c>
      <c r="O72" s="119">
        <f t="shared" si="19"/>
        <v>4154.3</v>
      </c>
      <c r="P72" s="72">
        <f t="shared" si="13"/>
        <v>37487</v>
      </c>
    </row>
    <row r="73" spans="1:16">
      <c r="A73" s="65"/>
      <c r="B73" s="99"/>
      <c r="C73" s="66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2"/>
    </row>
    <row r="74" spans="1:16">
      <c r="A74" s="65" t="s">
        <v>64</v>
      </c>
      <c r="B74" s="99" t="s">
        <v>111</v>
      </c>
      <c r="C74" s="8" t="s">
        <v>12</v>
      </c>
      <c r="D74" s="63">
        <v>5580.4</v>
      </c>
      <c r="E74" s="63">
        <v>4534.6000000000004</v>
      </c>
      <c r="F74" s="63">
        <v>4214.6000000000004</v>
      </c>
      <c r="G74" s="117">
        <v>3706.8</v>
      </c>
      <c r="H74" s="117">
        <v>2671.9</v>
      </c>
      <c r="I74" s="117">
        <v>1932.2</v>
      </c>
      <c r="J74" s="117">
        <v>1463.6</v>
      </c>
      <c r="K74" s="117">
        <v>2005.2</v>
      </c>
      <c r="L74" s="117">
        <v>3760.9</v>
      </c>
      <c r="M74" s="117">
        <v>5089</v>
      </c>
      <c r="N74" s="117">
        <v>5259.8</v>
      </c>
      <c r="O74" s="117">
        <v>5679</v>
      </c>
      <c r="P74" s="66">
        <f t="shared" si="13"/>
        <v>45898.000000000007</v>
      </c>
    </row>
    <row r="75" spans="1:16">
      <c r="A75" s="65"/>
      <c r="B75" s="65" t="s">
        <v>310</v>
      </c>
      <c r="C75" s="8" t="s">
        <v>16</v>
      </c>
      <c r="D75" s="61">
        <v>2391.6</v>
      </c>
      <c r="E75" s="61">
        <v>1943.4</v>
      </c>
      <c r="F75" s="61">
        <v>2269.4</v>
      </c>
      <c r="G75" s="118">
        <v>2471.1999999999998</v>
      </c>
      <c r="H75" s="118">
        <v>2186.1</v>
      </c>
      <c r="I75" s="118">
        <v>1580.8</v>
      </c>
      <c r="J75" s="118">
        <v>1197.4000000000001</v>
      </c>
      <c r="K75" s="118">
        <v>1336.8</v>
      </c>
      <c r="L75" s="118">
        <v>2025.1</v>
      </c>
      <c r="M75" s="118">
        <v>2181</v>
      </c>
      <c r="N75" s="118">
        <v>2254.1999999999998</v>
      </c>
      <c r="O75" s="118">
        <v>1893</v>
      </c>
      <c r="P75" s="66">
        <f t="shared" si="13"/>
        <v>23729.999999999996</v>
      </c>
    </row>
    <row r="76" spans="1:16">
      <c r="A76" s="65"/>
      <c r="B76" s="65"/>
      <c r="C76" s="9" t="s">
        <v>11</v>
      </c>
      <c r="D76" s="62">
        <f>D74+D75</f>
        <v>7972</v>
      </c>
      <c r="E76" s="62">
        <f t="shared" ref="E76:O76" si="20">E74+E75</f>
        <v>6478</v>
      </c>
      <c r="F76" s="62">
        <f t="shared" si="20"/>
        <v>6484</v>
      </c>
      <c r="G76" s="119">
        <f t="shared" si="20"/>
        <v>6178</v>
      </c>
      <c r="H76" s="119">
        <f t="shared" si="20"/>
        <v>4858</v>
      </c>
      <c r="I76" s="119">
        <f t="shared" si="20"/>
        <v>3513</v>
      </c>
      <c r="J76" s="119">
        <f t="shared" si="20"/>
        <v>2661</v>
      </c>
      <c r="K76" s="119">
        <f t="shared" si="20"/>
        <v>3342</v>
      </c>
      <c r="L76" s="119">
        <f t="shared" si="20"/>
        <v>5786</v>
      </c>
      <c r="M76" s="119">
        <f t="shared" si="20"/>
        <v>7270</v>
      </c>
      <c r="N76" s="119">
        <f t="shared" si="20"/>
        <v>7514</v>
      </c>
      <c r="O76" s="119">
        <f t="shared" si="20"/>
        <v>7572</v>
      </c>
      <c r="P76" s="72">
        <f t="shared" si="13"/>
        <v>69628</v>
      </c>
    </row>
    <row r="77" spans="1:16">
      <c r="A77" s="65"/>
      <c r="B77" s="99"/>
      <c r="C77" s="66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2"/>
    </row>
    <row r="78" spans="1:16">
      <c r="A78" s="65" t="s">
        <v>65</v>
      </c>
      <c r="B78" s="99" t="s">
        <v>112</v>
      </c>
      <c r="C78" s="8" t="s">
        <v>12</v>
      </c>
      <c r="D78" s="63">
        <v>4263.6000000000004</v>
      </c>
      <c r="E78" s="63">
        <v>3296.3</v>
      </c>
      <c r="F78" s="63">
        <v>3061.7</v>
      </c>
      <c r="G78" s="117">
        <v>2467.1999999999998</v>
      </c>
      <c r="H78" s="117">
        <v>2078.5</v>
      </c>
      <c r="I78" s="117">
        <v>1701.6</v>
      </c>
      <c r="J78" s="117">
        <v>1353</v>
      </c>
      <c r="K78" s="117">
        <v>1640.6</v>
      </c>
      <c r="L78" s="117">
        <v>2997.6</v>
      </c>
      <c r="M78" s="117">
        <v>4098.3999999999996</v>
      </c>
      <c r="N78" s="117">
        <v>4079.8</v>
      </c>
      <c r="O78" s="117">
        <v>4312.5</v>
      </c>
      <c r="P78" s="66">
        <f t="shared" si="13"/>
        <v>35350.799999999988</v>
      </c>
    </row>
    <row r="79" spans="1:16">
      <c r="A79" s="65"/>
      <c r="B79" s="65" t="s">
        <v>311</v>
      </c>
      <c r="C79" s="8" t="s">
        <v>16</v>
      </c>
      <c r="D79" s="61">
        <v>1827.2</v>
      </c>
      <c r="E79" s="61">
        <v>1412.7</v>
      </c>
      <c r="F79" s="61">
        <v>1648.6</v>
      </c>
      <c r="G79" s="118">
        <v>1644.8</v>
      </c>
      <c r="H79" s="118">
        <v>1700.5</v>
      </c>
      <c r="I79" s="118">
        <v>1392.2</v>
      </c>
      <c r="J79" s="118">
        <v>1107</v>
      </c>
      <c r="K79" s="118">
        <v>1093.8</v>
      </c>
      <c r="L79" s="118">
        <v>1614.1</v>
      </c>
      <c r="M79" s="118">
        <v>1756.5</v>
      </c>
      <c r="N79" s="118">
        <v>1748.5</v>
      </c>
      <c r="O79" s="118">
        <v>1437.3</v>
      </c>
      <c r="P79" s="66">
        <f t="shared" si="13"/>
        <v>18383.2</v>
      </c>
    </row>
    <row r="80" spans="1:16">
      <c r="A80" s="65"/>
      <c r="B80" s="65"/>
      <c r="C80" s="9" t="s">
        <v>11</v>
      </c>
      <c r="D80" s="62">
        <f>D78+D79</f>
        <v>6090.8</v>
      </c>
      <c r="E80" s="62">
        <f t="shared" ref="E80:O80" si="21">E78+E79</f>
        <v>4709</v>
      </c>
      <c r="F80" s="62">
        <f t="shared" si="21"/>
        <v>4710.2999999999993</v>
      </c>
      <c r="G80" s="119">
        <f t="shared" si="21"/>
        <v>4112</v>
      </c>
      <c r="H80" s="119">
        <f t="shared" si="21"/>
        <v>3779</v>
      </c>
      <c r="I80" s="119">
        <f t="shared" si="21"/>
        <v>3093.8</v>
      </c>
      <c r="J80" s="119">
        <f t="shared" si="21"/>
        <v>2460</v>
      </c>
      <c r="K80" s="119">
        <f t="shared" si="21"/>
        <v>2734.3999999999996</v>
      </c>
      <c r="L80" s="119">
        <f t="shared" si="21"/>
        <v>4611.7</v>
      </c>
      <c r="M80" s="119">
        <f t="shared" si="21"/>
        <v>5854.9</v>
      </c>
      <c r="N80" s="119">
        <f t="shared" si="21"/>
        <v>5828.3</v>
      </c>
      <c r="O80" s="119">
        <f t="shared" si="21"/>
        <v>5749.8</v>
      </c>
      <c r="P80" s="72">
        <f t="shared" si="13"/>
        <v>53734</v>
      </c>
    </row>
    <row r="81" spans="1:16">
      <c r="A81" s="65"/>
      <c r="B81" s="99"/>
      <c r="C81" s="66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2"/>
    </row>
    <row r="82" spans="1:16">
      <c r="A82" s="65" t="s">
        <v>70</v>
      </c>
      <c r="B82" s="99" t="s">
        <v>113</v>
      </c>
      <c r="C82" s="8" t="s">
        <v>12</v>
      </c>
      <c r="D82" s="63">
        <v>2216.5</v>
      </c>
      <c r="E82" s="63">
        <v>1868.2</v>
      </c>
      <c r="F82" s="63">
        <v>1718.9</v>
      </c>
      <c r="G82" s="117">
        <v>1394.8</v>
      </c>
      <c r="H82" s="117">
        <v>1291.8</v>
      </c>
      <c r="I82" s="117">
        <v>848</v>
      </c>
      <c r="J82" s="117">
        <v>358.7</v>
      </c>
      <c r="K82" s="117">
        <v>1121.9000000000001</v>
      </c>
      <c r="L82" s="117">
        <v>1674.1</v>
      </c>
      <c r="M82" s="117">
        <v>2140.3000000000002</v>
      </c>
      <c r="N82" s="117">
        <v>2189.9</v>
      </c>
      <c r="O82" s="117">
        <v>2340.1999999999998</v>
      </c>
      <c r="P82" s="66">
        <f t="shared" si="13"/>
        <v>19163.300000000003</v>
      </c>
    </row>
    <row r="83" spans="1:16">
      <c r="A83" s="65"/>
      <c r="B83" s="65" t="s">
        <v>312</v>
      </c>
      <c r="C83" s="8" t="s">
        <v>16</v>
      </c>
      <c r="D83" s="61">
        <v>949.9</v>
      </c>
      <c r="E83" s="61">
        <v>800.6</v>
      </c>
      <c r="F83" s="61">
        <v>925.6</v>
      </c>
      <c r="G83" s="118">
        <v>929.8</v>
      </c>
      <c r="H83" s="118">
        <v>1056.9000000000001</v>
      </c>
      <c r="I83" s="118">
        <v>693.8</v>
      </c>
      <c r="J83" s="118">
        <v>293.39999999999998</v>
      </c>
      <c r="K83" s="118">
        <v>748</v>
      </c>
      <c r="L83" s="118">
        <v>901.4</v>
      </c>
      <c r="M83" s="118">
        <v>917.2</v>
      </c>
      <c r="N83" s="118">
        <v>938.5</v>
      </c>
      <c r="O83" s="118">
        <v>780</v>
      </c>
      <c r="P83" s="66">
        <f t="shared" si="13"/>
        <v>9935.0999999999985</v>
      </c>
    </row>
    <row r="84" spans="1:16">
      <c r="A84" s="65"/>
      <c r="B84" s="65"/>
      <c r="C84" s="9" t="s">
        <v>11</v>
      </c>
      <c r="D84" s="62">
        <f>D82+D83</f>
        <v>3166.4</v>
      </c>
      <c r="E84" s="62">
        <f t="shared" ref="E84:O84" si="22">E82+E83</f>
        <v>2668.8</v>
      </c>
      <c r="F84" s="62">
        <f t="shared" si="22"/>
        <v>2644.5</v>
      </c>
      <c r="G84" s="119">
        <f t="shared" si="22"/>
        <v>2324.6</v>
      </c>
      <c r="H84" s="119">
        <f t="shared" si="22"/>
        <v>2348.6999999999998</v>
      </c>
      <c r="I84" s="119">
        <f t="shared" si="22"/>
        <v>1541.8</v>
      </c>
      <c r="J84" s="119">
        <f t="shared" si="22"/>
        <v>652.09999999999991</v>
      </c>
      <c r="K84" s="119">
        <f t="shared" si="22"/>
        <v>1869.9</v>
      </c>
      <c r="L84" s="119">
        <f t="shared" si="22"/>
        <v>2575.5</v>
      </c>
      <c r="M84" s="119">
        <f t="shared" si="22"/>
        <v>3057.5</v>
      </c>
      <c r="N84" s="119">
        <f t="shared" si="22"/>
        <v>3128.4</v>
      </c>
      <c r="O84" s="119">
        <f t="shared" si="22"/>
        <v>3120.2</v>
      </c>
      <c r="P84" s="72">
        <f t="shared" si="13"/>
        <v>29098.400000000001</v>
      </c>
    </row>
    <row r="85" spans="1:16">
      <c r="A85" s="65"/>
      <c r="B85" s="99"/>
      <c r="C85" s="66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72"/>
    </row>
    <row r="86" spans="1:16">
      <c r="A86" s="65" t="s">
        <v>71</v>
      </c>
      <c r="B86" s="99" t="s">
        <v>114</v>
      </c>
      <c r="C86" s="8" t="s">
        <v>12</v>
      </c>
      <c r="D86" s="63">
        <v>4167.8</v>
      </c>
      <c r="E86" s="63">
        <v>3353</v>
      </c>
      <c r="F86" s="63">
        <v>3004.9</v>
      </c>
      <c r="G86" s="117">
        <v>2373.6</v>
      </c>
      <c r="H86" s="117">
        <v>2080.6999999999998</v>
      </c>
      <c r="I86" s="117">
        <v>1541.1</v>
      </c>
      <c r="J86" s="117">
        <v>544</v>
      </c>
      <c r="K86" s="117">
        <v>1481.4</v>
      </c>
      <c r="L86" s="117">
        <v>2676.1</v>
      </c>
      <c r="M86" s="117">
        <v>3763.2</v>
      </c>
      <c r="N86" s="117">
        <v>4020.1</v>
      </c>
      <c r="O86" s="117">
        <v>4155.7</v>
      </c>
      <c r="P86" s="66">
        <f t="shared" si="13"/>
        <v>33161.599999999999</v>
      </c>
    </row>
    <row r="87" spans="1:16">
      <c r="A87" s="65"/>
      <c r="B87" s="65" t="s">
        <v>313</v>
      </c>
      <c r="C87" s="8" t="s">
        <v>16</v>
      </c>
      <c r="D87" s="61">
        <v>1786.2</v>
      </c>
      <c r="E87" s="61">
        <v>1437</v>
      </c>
      <c r="F87" s="61">
        <v>1618.1</v>
      </c>
      <c r="G87" s="118">
        <v>1582.4</v>
      </c>
      <c r="H87" s="118">
        <v>1702.3</v>
      </c>
      <c r="I87" s="118">
        <v>1260.9000000000001</v>
      </c>
      <c r="J87" s="118">
        <v>445</v>
      </c>
      <c r="K87" s="118">
        <v>987.6</v>
      </c>
      <c r="L87" s="118">
        <v>1440.9</v>
      </c>
      <c r="M87" s="118">
        <v>1612.8</v>
      </c>
      <c r="N87" s="118">
        <v>1722.9</v>
      </c>
      <c r="O87" s="118">
        <v>1385.3</v>
      </c>
      <c r="P87" s="66">
        <f t="shared" si="13"/>
        <v>16981.399999999998</v>
      </c>
    </row>
    <row r="88" spans="1:16">
      <c r="A88" s="65"/>
      <c r="B88" s="65"/>
      <c r="C88" s="9" t="s">
        <v>11</v>
      </c>
      <c r="D88" s="62">
        <f>D86+D87</f>
        <v>5954</v>
      </c>
      <c r="E88" s="62">
        <f t="shared" ref="E88:O88" si="23">E86+E87</f>
        <v>4790</v>
      </c>
      <c r="F88" s="62">
        <f t="shared" si="23"/>
        <v>4623</v>
      </c>
      <c r="G88" s="119">
        <f t="shared" si="23"/>
        <v>3956</v>
      </c>
      <c r="H88" s="119">
        <f t="shared" si="23"/>
        <v>3783</v>
      </c>
      <c r="I88" s="119">
        <f t="shared" si="23"/>
        <v>2802</v>
      </c>
      <c r="J88" s="119">
        <f t="shared" si="23"/>
        <v>989</v>
      </c>
      <c r="K88" s="119">
        <f t="shared" si="23"/>
        <v>2469</v>
      </c>
      <c r="L88" s="119">
        <f t="shared" si="23"/>
        <v>4117</v>
      </c>
      <c r="M88" s="119">
        <f t="shared" si="23"/>
        <v>5376</v>
      </c>
      <c r="N88" s="119">
        <f t="shared" si="23"/>
        <v>5743</v>
      </c>
      <c r="O88" s="119">
        <f t="shared" si="23"/>
        <v>5541</v>
      </c>
      <c r="P88" s="72">
        <f t="shared" si="13"/>
        <v>50143</v>
      </c>
    </row>
    <row r="89" spans="1:16">
      <c r="A89" s="65"/>
      <c r="B89" s="99"/>
      <c r="C89" s="66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72"/>
    </row>
    <row r="90" spans="1:16">
      <c r="A90" s="65" t="s">
        <v>72</v>
      </c>
      <c r="B90" s="99" t="s">
        <v>115</v>
      </c>
      <c r="C90" s="8" t="s">
        <v>12</v>
      </c>
      <c r="D90" s="63">
        <v>6204.7</v>
      </c>
      <c r="E90" s="63">
        <v>5160.8999999999996</v>
      </c>
      <c r="F90" s="63">
        <v>4054</v>
      </c>
      <c r="G90" s="117">
        <v>2832</v>
      </c>
      <c r="H90" s="117">
        <v>2411.6999999999998</v>
      </c>
      <c r="I90" s="117">
        <v>2017.9</v>
      </c>
      <c r="J90" s="117">
        <v>883.3</v>
      </c>
      <c r="K90" s="117">
        <v>1996.2</v>
      </c>
      <c r="L90" s="117">
        <v>2992.6</v>
      </c>
      <c r="M90" s="117">
        <v>4907</v>
      </c>
      <c r="N90" s="117">
        <v>5006.3999999999996</v>
      </c>
      <c r="O90" s="117">
        <v>5912.3</v>
      </c>
      <c r="P90" s="66">
        <f t="shared" si="13"/>
        <v>44379.000000000007</v>
      </c>
    </row>
    <row r="91" spans="1:16">
      <c r="A91" s="65"/>
      <c r="B91" s="65" t="s">
        <v>314</v>
      </c>
      <c r="C91" s="8" t="s">
        <v>16</v>
      </c>
      <c r="D91" s="61">
        <v>2659.1</v>
      </c>
      <c r="E91" s="61">
        <v>2211.9</v>
      </c>
      <c r="F91" s="61">
        <v>2182.9</v>
      </c>
      <c r="G91" s="118">
        <v>1888</v>
      </c>
      <c r="H91" s="118">
        <v>1973.3</v>
      </c>
      <c r="I91" s="118">
        <v>1651.1</v>
      </c>
      <c r="J91" s="118">
        <v>722.7</v>
      </c>
      <c r="K91" s="118">
        <v>1330.8</v>
      </c>
      <c r="L91" s="118">
        <v>1611.4</v>
      </c>
      <c r="M91" s="118">
        <v>2103</v>
      </c>
      <c r="N91" s="118">
        <v>2145.6</v>
      </c>
      <c r="O91" s="118">
        <v>1970.7</v>
      </c>
      <c r="P91" s="66">
        <f t="shared" si="13"/>
        <v>22450.499999999996</v>
      </c>
    </row>
    <row r="92" spans="1:16">
      <c r="A92" s="65"/>
      <c r="B92" s="65"/>
      <c r="C92" s="9" t="s">
        <v>11</v>
      </c>
      <c r="D92" s="62">
        <f>D90+D91</f>
        <v>8863.7999999999993</v>
      </c>
      <c r="E92" s="62">
        <f t="shared" ref="E92:O92" si="24">E90+E91</f>
        <v>7372.7999999999993</v>
      </c>
      <c r="F92" s="62">
        <f t="shared" si="24"/>
        <v>6236.9</v>
      </c>
      <c r="G92" s="119">
        <f t="shared" si="24"/>
        <v>4720</v>
      </c>
      <c r="H92" s="119">
        <f t="shared" si="24"/>
        <v>4385</v>
      </c>
      <c r="I92" s="119">
        <f t="shared" si="24"/>
        <v>3669</v>
      </c>
      <c r="J92" s="119">
        <f t="shared" si="24"/>
        <v>1606</v>
      </c>
      <c r="K92" s="119">
        <f t="shared" si="24"/>
        <v>3327</v>
      </c>
      <c r="L92" s="119">
        <f t="shared" si="24"/>
        <v>4604</v>
      </c>
      <c r="M92" s="119">
        <f t="shared" si="24"/>
        <v>7010</v>
      </c>
      <c r="N92" s="119">
        <f t="shared" si="24"/>
        <v>7152</v>
      </c>
      <c r="O92" s="119">
        <f t="shared" si="24"/>
        <v>7883</v>
      </c>
      <c r="P92" s="72">
        <f t="shared" si="13"/>
        <v>66829.5</v>
      </c>
    </row>
    <row r="93" spans="1:16">
      <c r="A93" s="65"/>
      <c r="B93" s="99"/>
      <c r="C93" s="111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2"/>
    </row>
    <row r="94" spans="1:16">
      <c r="A94" s="65" t="s">
        <v>73</v>
      </c>
      <c r="B94" s="99" t="s">
        <v>116</v>
      </c>
      <c r="C94" s="8" t="s">
        <v>12</v>
      </c>
      <c r="D94" s="63">
        <v>1102.5</v>
      </c>
      <c r="E94" s="63">
        <v>987.7</v>
      </c>
      <c r="F94" s="63">
        <v>934.1</v>
      </c>
      <c r="G94" s="117">
        <v>751.2</v>
      </c>
      <c r="H94" s="117">
        <v>623.20000000000005</v>
      </c>
      <c r="I94" s="117">
        <v>530.20000000000005</v>
      </c>
      <c r="J94" s="117">
        <v>185.4</v>
      </c>
      <c r="K94" s="117">
        <v>535.79999999999995</v>
      </c>
      <c r="L94" s="117">
        <v>913.3</v>
      </c>
      <c r="M94" s="117">
        <v>1127</v>
      </c>
      <c r="N94" s="117">
        <v>1050</v>
      </c>
      <c r="O94" s="117">
        <v>1338.7</v>
      </c>
      <c r="P94" s="66">
        <f t="shared" si="13"/>
        <v>10079.1</v>
      </c>
    </row>
    <row r="95" spans="1:16">
      <c r="A95" s="65"/>
      <c r="B95" s="65" t="s">
        <v>315</v>
      </c>
      <c r="C95" s="8" t="s">
        <v>16</v>
      </c>
      <c r="D95" s="61">
        <v>472.5</v>
      </c>
      <c r="E95" s="61">
        <v>423.3</v>
      </c>
      <c r="F95" s="61">
        <v>502.9</v>
      </c>
      <c r="G95" s="118">
        <v>500.8</v>
      </c>
      <c r="H95" s="118">
        <v>509.8</v>
      </c>
      <c r="I95" s="118">
        <v>433.8</v>
      </c>
      <c r="J95" s="118">
        <v>151.6</v>
      </c>
      <c r="K95" s="118">
        <v>357.2</v>
      </c>
      <c r="L95" s="118">
        <v>491.7</v>
      </c>
      <c r="M95" s="118">
        <v>483</v>
      </c>
      <c r="N95" s="118">
        <v>450</v>
      </c>
      <c r="O95" s="118">
        <v>446.3</v>
      </c>
      <c r="P95" s="66">
        <f t="shared" si="13"/>
        <v>5222.8999999999996</v>
      </c>
    </row>
    <row r="96" spans="1:16">
      <c r="A96" s="65"/>
      <c r="B96" s="65"/>
      <c r="C96" s="9" t="s">
        <v>11</v>
      </c>
      <c r="D96" s="62">
        <f>D94+D95</f>
        <v>1575</v>
      </c>
      <c r="E96" s="62">
        <f t="shared" ref="E96:O96" si="25">E94+E95</f>
        <v>1411</v>
      </c>
      <c r="F96" s="62">
        <f t="shared" si="25"/>
        <v>1437</v>
      </c>
      <c r="G96" s="119">
        <f t="shared" si="25"/>
        <v>1252</v>
      </c>
      <c r="H96" s="119">
        <f t="shared" si="25"/>
        <v>1133</v>
      </c>
      <c r="I96" s="119">
        <f t="shared" si="25"/>
        <v>964</v>
      </c>
      <c r="J96" s="119">
        <f t="shared" si="25"/>
        <v>337</v>
      </c>
      <c r="K96" s="119">
        <f t="shared" si="25"/>
        <v>893</v>
      </c>
      <c r="L96" s="119">
        <f t="shared" si="25"/>
        <v>1405</v>
      </c>
      <c r="M96" s="119">
        <f t="shared" si="25"/>
        <v>1610</v>
      </c>
      <c r="N96" s="119">
        <f t="shared" si="25"/>
        <v>1500</v>
      </c>
      <c r="O96" s="119">
        <f t="shared" si="25"/>
        <v>1785</v>
      </c>
      <c r="P96" s="72">
        <f t="shared" si="13"/>
        <v>15302</v>
      </c>
    </row>
    <row r="97" spans="1:16">
      <c r="A97" s="65"/>
      <c r="B97" s="65"/>
      <c r="C97" s="66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2"/>
    </row>
    <row r="98" spans="1:16">
      <c r="A98" s="65" t="s">
        <v>74</v>
      </c>
      <c r="B98" s="99" t="s">
        <v>117</v>
      </c>
      <c r="C98" s="8" t="s">
        <v>12</v>
      </c>
      <c r="D98" s="63">
        <v>3058.8</v>
      </c>
      <c r="E98" s="63">
        <v>2467.4</v>
      </c>
      <c r="F98" s="63">
        <v>2295</v>
      </c>
      <c r="G98" s="117">
        <v>1965.7</v>
      </c>
      <c r="H98" s="117">
        <v>1726.6</v>
      </c>
      <c r="I98" s="117">
        <v>1142.8</v>
      </c>
      <c r="J98" s="117">
        <v>484.3</v>
      </c>
      <c r="K98" s="117">
        <v>1284.5999999999999</v>
      </c>
      <c r="L98" s="117">
        <v>2337.6999999999998</v>
      </c>
      <c r="M98" s="117">
        <v>3158.5</v>
      </c>
      <c r="N98" s="117">
        <v>3145.5</v>
      </c>
      <c r="O98" s="117">
        <v>3038.7</v>
      </c>
      <c r="P98" s="66">
        <f t="shared" si="13"/>
        <v>26105.600000000002</v>
      </c>
    </row>
    <row r="99" spans="1:16">
      <c r="A99" s="65"/>
      <c r="B99" s="65" t="s">
        <v>316</v>
      </c>
      <c r="C99" s="8" t="s">
        <v>16</v>
      </c>
      <c r="D99" s="61">
        <v>1310.9</v>
      </c>
      <c r="E99" s="61">
        <v>1057.5</v>
      </c>
      <c r="F99" s="61">
        <v>1235.8</v>
      </c>
      <c r="G99" s="118">
        <v>1310.5</v>
      </c>
      <c r="H99" s="118">
        <v>1412.7</v>
      </c>
      <c r="I99" s="118">
        <v>935</v>
      </c>
      <c r="J99" s="118">
        <v>396.3</v>
      </c>
      <c r="K99" s="118">
        <v>856.4</v>
      </c>
      <c r="L99" s="118">
        <v>1258.8</v>
      </c>
      <c r="M99" s="118">
        <v>1353.6</v>
      </c>
      <c r="N99" s="118">
        <v>1348</v>
      </c>
      <c r="O99" s="118">
        <v>1012.9</v>
      </c>
      <c r="P99" s="66">
        <f t="shared" si="13"/>
        <v>13488.4</v>
      </c>
    </row>
    <row r="100" spans="1:16">
      <c r="A100" s="65"/>
      <c r="B100" s="65"/>
      <c r="C100" s="9" t="s">
        <v>11</v>
      </c>
      <c r="D100" s="62">
        <f>D98+D99</f>
        <v>4369.7000000000007</v>
      </c>
      <c r="E100" s="62">
        <f t="shared" ref="E100:O100" si="26">E98+E99</f>
        <v>3524.9</v>
      </c>
      <c r="F100" s="62">
        <f t="shared" si="26"/>
        <v>3530.8</v>
      </c>
      <c r="G100" s="119">
        <f t="shared" si="26"/>
        <v>3276.2</v>
      </c>
      <c r="H100" s="119">
        <f t="shared" si="26"/>
        <v>3139.3</v>
      </c>
      <c r="I100" s="119">
        <f t="shared" si="26"/>
        <v>2077.8000000000002</v>
      </c>
      <c r="J100" s="119">
        <f t="shared" si="26"/>
        <v>880.6</v>
      </c>
      <c r="K100" s="119">
        <f t="shared" si="26"/>
        <v>2141</v>
      </c>
      <c r="L100" s="119">
        <f t="shared" si="26"/>
        <v>3596.5</v>
      </c>
      <c r="M100" s="119">
        <f t="shared" si="26"/>
        <v>4512.1000000000004</v>
      </c>
      <c r="N100" s="119">
        <f t="shared" si="26"/>
        <v>4493.5</v>
      </c>
      <c r="O100" s="119">
        <f t="shared" si="26"/>
        <v>4051.6</v>
      </c>
      <c r="P100" s="72">
        <f t="shared" si="13"/>
        <v>39594</v>
      </c>
    </row>
    <row r="101" spans="1:16">
      <c r="A101" s="65"/>
      <c r="B101" s="65"/>
      <c r="C101" s="10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72"/>
    </row>
    <row r="102" spans="1:16">
      <c r="A102" s="65" t="s">
        <v>75</v>
      </c>
      <c r="B102" s="99" t="s">
        <v>118</v>
      </c>
      <c r="C102" s="8" t="s">
        <v>12</v>
      </c>
      <c r="D102" s="63">
        <v>3433.5</v>
      </c>
      <c r="E102" s="63">
        <v>2738.2</v>
      </c>
      <c r="F102" s="63">
        <v>2733</v>
      </c>
      <c r="G102" s="117">
        <v>1789.6</v>
      </c>
      <c r="H102" s="117">
        <v>1485.8</v>
      </c>
      <c r="I102" s="117">
        <v>1164.0999999999999</v>
      </c>
      <c r="J102" s="117">
        <v>522.1</v>
      </c>
      <c r="K102" s="117">
        <v>1211.4000000000001</v>
      </c>
      <c r="L102" s="117">
        <v>2175.8000000000002</v>
      </c>
      <c r="M102" s="117">
        <v>3139</v>
      </c>
      <c r="N102" s="117">
        <v>3137.5</v>
      </c>
      <c r="O102" s="117">
        <v>3329.6</v>
      </c>
      <c r="P102" s="66">
        <f t="shared" si="13"/>
        <v>26859.599999999999</v>
      </c>
    </row>
    <row r="103" spans="1:16">
      <c r="A103" s="65"/>
      <c r="B103" s="65" t="s">
        <v>296</v>
      </c>
      <c r="C103" s="25" t="s">
        <v>16</v>
      </c>
      <c r="D103" s="63">
        <v>1471.5</v>
      </c>
      <c r="E103" s="63">
        <v>1173.5</v>
      </c>
      <c r="F103" s="63">
        <v>1471.6</v>
      </c>
      <c r="G103" s="117">
        <v>1193.0999999999999</v>
      </c>
      <c r="H103" s="117">
        <v>1215.7</v>
      </c>
      <c r="I103" s="117">
        <v>952.4</v>
      </c>
      <c r="J103" s="117">
        <v>427.1</v>
      </c>
      <c r="K103" s="117">
        <v>807.6</v>
      </c>
      <c r="L103" s="117">
        <v>1171.5</v>
      </c>
      <c r="M103" s="117">
        <v>1345.3</v>
      </c>
      <c r="N103" s="117">
        <v>1344.7</v>
      </c>
      <c r="O103" s="117">
        <v>1109.9000000000001</v>
      </c>
      <c r="P103" s="66">
        <f t="shared" si="13"/>
        <v>13683.9</v>
      </c>
    </row>
    <row r="104" spans="1:16">
      <c r="A104" s="65"/>
      <c r="B104" s="65"/>
      <c r="C104" s="9" t="s">
        <v>11</v>
      </c>
      <c r="D104" s="108">
        <f>D102+D103</f>
        <v>4905</v>
      </c>
      <c r="E104" s="108">
        <f t="shared" ref="E104:O104" si="27">E102+E103</f>
        <v>3911.7</v>
      </c>
      <c r="F104" s="108">
        <f t="shared" si="27"/>
        <v>4204.6000000000004</v>
      </c>
      <c r="G104" s="125">
        <f t="shared" si="27"/>
        <v>2982.7</v>
      </c>
      <c r="H104" s="125">
        <f t="shared" si="27"/>
        <v>2701.5</v>
      </c>
      <c r="I104" s="125">
        <f t="shared" si="27"/>
        <v>2116.5</v>
      </c>
      <c r="J104" s="125">
        <f t="shared" si="27"/>
        <v>949.2</v>
      </c>
      <c r="K104" s="125">
        <f t="shared" si="27"/>
        <v>2019</v>
      </c>
      <c r="L104" s="125">
        <f t="shared" si="27"/>
        <v>3347.3</v>
      </c>
      <c r="M104" s="125">
        <f t="shared" si="27"/>
        <v>4484.3</v>
      </c>
      <c r="N104" s="125">
        <f t="shared" si="27"/>
        <v>4482.2</v>
      </c>
      <c r="O104" s="125">
        <f t="shared" si="27"/>
        <v>4439.5</v>
      </c>
      <c r="P104" s="72">
        <f t="shared" si="13"/>
        <v>40543.5</v>
      </c>
    </row>
    <row r="105" spans="1:16">
      <c r="A105" s="65" t="s">
        <v>18</v>
      </c>
      <c r="B105" s="65" t="s">
        <v>297</v>
      </c>
      <c r="C105" s="8" t="s">
        <v>12</v>
      </c>
      <c r="D105" s="63">
        <v>1349</v>
      </c>
      <c r="E105" s="63">
        <v>1102.5</v>
      </c>
      <c r="F105" s="63">
        <v>1054.5</v>
      </c>
      <c r="G105" s="117">
        <v>777</v>
      </c>
      <c r="H105" s="117">
        <v>667</v>
      </c>
      <c r="I105" s="117">
        <v>500.7</v>
      </c>
      <c r="J105" s="117">
        <v>188.8</v>
      </c>
      <c r="K105" s="117">
        <v>471.4</v>
      </c>
      <c r="L105" s="117">
        <v>738.9</v>
      </c>
      <c r="M105" s="117">
        <v>1012.4</v>
      </c>
      <c r="N105" s="117">
        <v>989.5</v>
      </c>
      <c r="O105" s="117">
        <v>870</v>
      </c>
      <c r="P105" s="66">
        <f t="shared" si="13"/>
        <v>9721.6999999999989</v>
      </c>
    </row>
    <row r="106" spans="1:16">
      <c r="A106" s="65"/>
      <c r="B106" s="65"/>
      <c r="C106" s="8" t="s">
        <v>16</v>
      </c>
      <c r="D106" s="63">
        <v>863.4</v>
      </c>
      <c r="E106" s="63">
        <v>761.6</v>
      </c>
      <c r="F106" s="63">
        <v>725.6</v>
      </c>
      <c r="G106" s="117">
        <v>571</v>
      </c>
      <c r="H106" s="117">
        <v>485</v>
      </c>
      <c r="I106" s="117">
        <v>421.4</v>
      </c>
      <c r="J106" s="117">
        <v>222.3</v>
      </c>
      <c r="K106" s="117">
        <v>346.5</v>
      </c>
      <c r="L106" s="117">
        <v>475</v>
      </c>
      <c r="M106" s="117">
        <v>649.4</v>
      </c>
      <c r="N106" s="117">
        <v>803.2</v>
      </c>
      <c r="O106" s="117">
        <v>461.8</v>
      </c>
      <c r="P106" s="66">
        <f t="shared" si="13"/>
        <v>6786.2</v>
      </c>
    </row>
    <row r="107" spans="1:16">
      <c r="A107" s="65"/>
      <c r="B107" s="65"/>
      <c r="C107" s="9" t="s">
        <v>11</v>
      </c>
      <c r="D107" s="108">
        <f>D105+D106</f>
        <v>2212.4</v>
      </c>
      <c r="E107" s="108">
        <f t="shared" ref="E107:O107" si="28">E105+E106</f>
        <v>1864.1</v>
      </c>
      <c r="F107" s="108">
        <f t="shared" si="28"/>
        <v>1780.1</v>
      </c>
      <c r="G107" s="125">
        <f t="shared" si="28"/>
        <v>1348</v>
      </c>
      <c r="H107" s="125">
        <f t="shared" si="28"/>
        <v>1152</v>
      </c>
      <c r="I107" s="125">
        <f t="shared" si="28"/>
        <v>922.09999999999991</v>
      </c>
      <c r="J107" s="125">
        <f t="shared" si="28"/>
        <v>411.1</v>
      </c>
      <c r="K107" s="125">
        <f t="shared" si="28"/>
        <v>817.9</v>
      </c>
      <c r="L107" s="125">
        <f t="shared" si="28"/>
        <v>1213.9000000000001</v>
      </c>
      <c r="M107" s="125">
        <f t="shared" si="28"/>
        <v>1661.8</v>
      </c>
      <c r="N107" s="125">
        <f t="shared" si="28"/>
        <v>1792.7</v>
      </c>
      <c r="O107" s="125">
        <f t="shared" si="28"/>
        <v>1331.8</v>
      </c>
      <c r="P107" s="72">
        <f t="shared" si="13"/>
        <v>16507.900000000001</v>
      </c>
    </row>
    <row r="108" spans="1:16">
      <c r="A108" s="65"/>
      <c r="B108" s="99"/>
      <c r="C108" s="66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72"/>
    </row>
    <row r="109" spans="1:16">
      <c r="A109" s="65" t="s">
        <v>76</v>
      </c>
      <c r="B109" s="99" t="s">
        <v>119</v>
      </c>
      <c r="C109" s="8" t="s">
        <v>12</v>
      </c>
      <c r="D109" s="63">
        <v>4690</v>
      </c>
      <c r="E109" s="63">
        <v>3599.4</v>
      </c>
      <c r="F109" s="63">
        <v>3254.6</v>
      </c>
      <c r="G109" s="117">
        <v>2568.6</v>
      </c>
      <c r="H109" s="117">
        <v>2345.6999999999998</v>
      </c>
      <c r="I109" s="117">
        <v>1752.3</v>
      </c>
      <c r="J109" s="117">
        <v>1497.7</v>
      </c>
      <c r="K109" s="117">
        <v>2059.1999999999998</v>
      </c>
      <c r="L109" s="117">
        <v>3178.5</v>
      </c>
      <c r="M109" s="117">
        <v>4192.3</v>
      </c>
      <c r="N109" s="117">
        <v>4564.7</v>
      </c>
      <c r="O109" s="117">
        <v>4963.5</v>
      </c>
      <c r="P109" s="66">
        <f t="shared" si="13"/>
        <v>38666.5</v>
      </c>
    </row>
    <row r="110" spans="1:16">
      <c r="A110" s="65"/>
      <c r="B110" s="65" t="s">
        <v>317</v>
      </c>
      <c r="C110" s="8" t="s">
        <v>16</v>
      </c>
      <c r="D110" s="61">
        <v>2010</v>
      </c>
      <c r="E110" s="61">
        <v>1542.6</v>
      </c>
      <c r="F110" s="61">
        <v>1752.4</v>
      </c>
      <c r="G110" s="118">
        <v>1712.4</v>
      </c>
      <c r="H110" s="118">
        <v>1919.3</v>
      </c>
      <c r="I110" s="118">
        <v>1433.7</v>
      </c>
      <c r="J110" s="118">
        <v>1225.3</v>
      </c>
      <c r="K110" s="118">
        <v>1372.8</v>
      </c>
      <c r="L110" s="118">
        <v>1711.5</v>
      </c>
      <c r="M110" s="118">
        <v>1796.7</v>
      </c>
      <c r="N110" s="118">
        <v>1956.3</v>
      </c>
      <c r="O110" s="118">
        <v>1654.5</v>
      </c>
      <c r="P110" s="66">
        <f t="shared" si="13"/>
        <v>20087.499999999996</v>
      </c>
    </row>
    <row r="111" spans="1:16">
      <c r="A111" s="65"/>
      <c r="B111" s="65"/>
      <c r="C111" s="9" t="s">
        <v>11</v>
      </c>
      <c r="D111" s="62">
        <f>D109+D110</f>
        <v>6700</v>
      </c>
      <c r="E111" s="62">
        <f t="shared" ref="E111:F111" si="29">E109+E110</f>
        <v>5142</v>
      </c>
      <c r="F111" s="62">
        <f t="shared" si="29"/>
        <v>5007</v>
      </c>
      <c r="G111" s="119">
        <f>G109+G110</f>
        <v>4281</v>
      </c>
      <c r="H111" s="119">
        <f t="shared" ref="H111:O111" si="30">H109+H110</f>
        <v>4265</v>
      </c>
      <c r="I111" s="119">
        <f t="shared" si="30"/>
        <v>3186</v>
      </c>
      <c r="J111" s="119">
        <f t="shared" si="30"/>
        <v>2723</v>
      </c>
      <c r="K111" s="119">
        <f t="shared" si="30"/>
        <v>3432</v>
      </c>
      <c r="L111" s="119">
        <f t="shared" si="30"/>
        <v>4890</v>
      </c>
      <c r="M111" s="119">
        <f t="shared" si="30"/>
        <v>5989</v>
      </c>
      <c r="N111" s="119">
        <f t="shared" si="30"/>
        <v>6521</v>
      </c>
      <c r="O111" s="119">
        <f t="shared" si="30"/>
        <v>6618</v>
      </c>
      <c r="P111" s="72">
        <f t="shared" si="13"/>
        <v>58754</v>
      </c>
    </row>
    <row r="112" spans="1:16">
      <c r="A112" s="65"/>
      <c r="B112" s="65"/>
      <c r="C112" s="66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66"/>
    </row>
    <row r="113" spans="1:16">
      <c r="A113" s="65" t="s">
        <v>78</v>
      </c>
      <c r="B113" s="99" t="s">
        <v>127</v>
      </c>
      <c r="C113" s="8" t="s">
        <v>12</v>
      </c>
      <c r="D113" s="61">
        <v>3891.3</v>
      </c>
      <c r="E113" s="61">
        <v>2814</v>
      </c>
      <c r="F113" s="61">
        <v>2781.4</v>
      </c>
      <c r="G113" s="118">
        <v>1840.8</v>
      </c>
      <c r="H113" s="118">
        <v>1704.5</v>
      </c>
      <c r="I113" s="118">
        <v>1183.5999999999999</v>
      </c>
      <c r="J113" s="118">
        <v>656.2</v>
      </c>
      <c r="K113" s="118">
        <v>1275.5999999999999</v>
      </c>
      <c r="L113" s="118">
        <v>2029.3</v>
      </c>
      <c r="M113" s="118">
        <v>3344.6</v>
      </c>
      <c r="N113" s="118">
        <v>3591</v>
      </c>
      <c r="O113" s="118">
        <v>3832.5</v>
      </c>
      <c r="P113" s="66">
        <f>SUM(D113:O113)</f>
        <v>28944.799999999999</v>
      </c>
    </row>
    <row r="114" spans="1:16">
      <c r="A114" s="65"/>
      <c r="B114" s="65" t="s">
        <v>332</v>
      </c>
      <c r="C114" s="8" t="s">
        <v>16</v>
      </c>
      <c r="D114" s="61">
        <v>1667.7</v>
      </c>
      <c r="E114" s="61">
        <v>1206</v>
      </c>
      <c r="F114" s="61">
        <v>1497.6</v>
      </c>
      <c r="G114" s="118">
        <v>1227.2</v>
      </c>
      <c r="H114" s="118">
        <v>1394.5</v>
      </c>
      <c r="I114" s="118">
        <v>968.4</v>
      </c>
      <c r="J114" s="118">
        <v>536.79999999999995</v>
      </c>
      <c r="K114" s="118">
        <v>850.4</v>
      </c>
      <c r="L114" s="118">
        <v>1092.7</v>
      </c>
      <c r="M114" s="118">
        <v>1433.4</v>
      </c>
      <c r="N114" s="118">
        <v>1539</v>
      </c>
      <c r="O114" s="118">
        <v>1277.5</v>
      </c>
      <c r="P114" s="66">
        <f>SUM(D114:O114)</f>
        <v>14691.199999999999</v>
      </c>
    </row>
    <row r="115" spans="1:16">
      <c r="A115" s="65"/>
      <c r="B115" s="65"/>
      <c r="C115" s="9" t="s">
        <v>11</v>
      </c>
      <c r="D115" s="62">
        <f>D113+D114</f>
        <v>5559</v>
      </c>
      <c r="E115" s="62">
        <f t="shared" ref="E115:F115" si="31">E113+E114</f>
        <v>4020</v>
      </c>
      <c r="F115" s="62">
        <f t="shared" si="31"/>
        <v>4279</v>
      </c>
      <c r="G115" s="119">
        <f>G113+G114</f>
        <v>3068</v>
      </c>
      <c r="H115" s="119">
        <f t="shared" ref="H115:O115" si="32">H113+H114</f>
        <v>3099</v>
      </c>
      <c r="I115" s="119">
        <f t="shared" si="32"/>
        <v>2152</v>
      </c>
      <c r="J115" s="119">
        <f t="shared" si="32"/>
        <v>1193</v>
      </c>
      <c r="K115" s="119">
        <f t="shared" si="32"/>
        <v>2126</v>
      </c>
      <c r="L115" s="119">
        <f t="shared" si="32"/>
        <v>3122</v>
      </c>
      <c r="M115" s="119">
        <f t="shared" si="32"/>
        <v>4778</v>
      </c>
      <c r="N115" s="119">
        <f t="shared" si="32"/>
        <v>5130</v>
      </c>
      <c r="O115" s="119">
        <f t="shared" si="32"/>
        <v>5110</v>
      </c>
      <c r="P115" s="72">
        <f>SUM(P113:P114)</f>
        <v>43636</v>
      </c>
    </row>
    <row r="116" spans="1:16">
      <c r="A116" s="65"/>
      <c r="B116" s="65"/>
      <c r="C116" s="66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66"/>
    </row>
    <row r="117" spans="1:16">
      <c r="A117" s="65" t="s">
        <v>79</v>
      </c>
      <c r="B117" s="99" t="s">
        <v>126</v>
      </c>
      <c r="C117" s="8" t="s">
        <v>12</v>
      </c>
      <c r="D117" s="61">
        <v>2045.4</v>
      </c>
      <c r="E117" s="61">
        <v>1756.3</v>
      </c>
      <c r="F117" s="61">
        <v>1452.8</v>
      </c>
      <c r="G117" s="118">
        <v>1058.4000000000001</v>
      </c>
      <c r="H117" s="118">
        <v>934.5</v>
      </c>
      <c r="I117" s="118">
        <v>526.4</v>
      </c>
      <c r="J117" s="118">
        <v>561.6</v>
      </c>
      <c r="K117" s="118">
        <v>762</v>
      </c>
      <c r="L117" s="118">
        <v>1160.3</v>
      </c>
      <c r="M117" s="118">
        <v>1845.2</v>
      </c>
      <c r="N117" s="118">
        <v>1992.9</v>
      </c>
      <c r="O117" s="118">
        <v>2188.5</v>
      </c>
      <c r="P117" s="66">
        <f>SUM(D117:O117)</f>
        <v>16284.3</v>
      </c>
    </row>
    <row r="118" spans="1:16">
      <c r="A118" s="65"/>
      <c r="B118" s="65" t="s">
        <v>318</v>
      </c>
      <c r="C118" s="8" t="s">
        <v>16</v>
      </c>
      <c r="D118" s="61">
        <v>876.6</v>
      </c>
      <c r="E118" s="61">
        <v>752.7</v>
      </c>
      <c r="F118" s="61">
        <v>782.2</v>
      </c>
      <c r="G118" s="118">
        <v>705.6</v>
      </c>
      <c r="H118" s="118">
        <v>764.5</v>
      </c>
      <c r="I118" s="118">
        <v>430.6</v>
      </c>
      <c r="J118" s="118">
        <v>459.4</v>
      </c>
      <c r="K118" s="118">
        <v>508</v>
      </c>
      <c r="L118" s="118">
        <v>624.70000000000005</v>
      </c>
      <c r="M118" s="118">
        <v>790.8</v>
      </c>
      <c r="N118" s="118">
        <v>854.1</v>
      </c>
      <c r="O118" s="118">
        <v>729.5</v>
      </c>
      <c r="P118" s="66">
        <f>SUM(D118:O118)</f>
        <v>8278.7000000000007</v>
      </c>
    </row>
    <row r="119" spans="1:16">
      <c r="A119" s="65"/>
      <c r="B119" s="65"/>
      <c r="C119" s="9" t="s">
        <v>11</v>
      </c>
      <c r="D119" s="62">
        <f>D117+D118</f>
        <v>2922</v>
      </c>
      <c r="E119" s="62">
        <f t="shared" ref="E119:O119" si="33">E117+E118</f>
        <v>2509</v>
      </c>
      <c r="F119" s="62">
        <f t="shared" si="33"/>
        <v>2235</v>
      </c>
      <c r="G119" s="119">
        <f t="shared" si="33"/>
        <v>1764</v>
      </c>
      <c r="H119" s="119">
        <f t="shared" si="33"/>
        <v>1699</v>
      </c>
      <c r="I119" s="119">
        <f t="shared" si="33"/>
        <v>957</v>
      </c>
      <c r="J119" s="119">
        <f t="shared" si="33"/>
        <v>1021</v>
      </c>
      <c r="K119" s="119">
        <f t="shared" si="33"/>
        <v>1270</v>
      </c>
      <c r="L119" s="119">
        <f t="shared" si="33"/>
        <v>1785</v>
      </c>
      <c r="M119" s="119">
        <f t="shared" si="33"/>
        <v>2636</v>
      </c>
      <c r="N119" s="119">
        <f t="shared" si="33"/>
        <v>2847</v>
      </c>
      <c r="O119" s="119">
        <f t="shared" si="33"/>
        <v>2918</v>
      </c>
      <c r="P119" s="72">
        <f>SUM(P117:P118)</f>
        <v>24563</v>
      </c>
    </row>
    <row r="120" spans="1:16">
      <c r="A120" s="65"/>
      <c r="B120" s="65"/>
      <c r="C120" s="66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66"/>
    </row>
    <row r="121" spans="1:16">
      <c r="A121" s="65" t="s">
        <v>80</v>
      </c>
      <c r="B121" s="99" t="s">
        <v>125</v>
      </c>
      <c r="C121" s="8" t="s">
        <v>12</v>
      </c>
      <c r="D121" s="61">
        <v>1463</v>
      </c>
      <c r="E121" s="61">
        <v>1213.8</v>
      </c>
      <c r="F121" s="61">
        <v>1051.0999999999999</v>
      </c>
      <c r="G121" s="118">
        <v>790.8</v>
      </c>
      <c r="H121" s="118">
        <v>720.5</v>
      </c>
      <c r="I121" s="118">
        <v>578.1</v>
      </c>
      <c r="J121" s="118">
        <v>297</v>
      </c>
      <c r="K121" s="118">
        <v>567</v>
      </c>
      <c r="L121" s="118">
        <v>919.1</v>
      </c>
      <c r="M121" s="118">
        <v>1264.9000000000001</v>
      </c>
      <c r="N121" s="118">
        <v>1345.4</v>
      </c>
      <c r="O121" s="118">
        <v>1388.3</v>
      </c>
      <c r="P121" s="66">
        <f>SUM(D121:O121)</f>
        <v>11599</v>
      </c>
    </row>
    <row r="122" spans="1:16">
      <c r="A122" s="65"/>
      <c r="B122" s="65" t="s">
        <v>319</v>
      </c>
      <c r="C122" s="8" t="s">
        <v>16</v>
      </c>
      <c r="D122" s="61">
        <v>627</v>
      </c>
      <c r="E122" s="61">
        <v>520.20000000000005</v>
      </c>
      <c r="F122" s="61">
        <v>565.9</v>
      </c>
      <c r="G122" s="118">
        <v>527.20000000000005</v>
      </c>
      <c r="H122" s="118">
        <v>589.5</v>
      </c>
      <c r="I122" s="118">
        <v>472.9</v>
      </c>
      <c r="J122" s="118">
        <v>243</v>
      </c>
      <c r="K122" s="118">
        <v>378</v>
      </c>
      <c r="L122" s="118">
        <v>494.9</v>
      </c>
      <c r="M122" s="118">
        <v>542.1</v>
      </c>
      <c r="N122" s="118">
        <v>576.6</v>
      </c>
      <c r="O122" s="118">
        <v>462.7</v>
      </c>
      <c r="P122" s="66">
        <f>SUM(D122:O122)</f>
        <v>6000.0000000000009</v>
      </c>
    </row>
    <row r="123" spans="1:16">
      <c r="A123" s="65"/>
      <c r="B123" s="65"/>
      <c r="C123" s="9" t="s">
        <v>11</v>
      </c>
      <c r="D123" s="62">
        <f>D121+D122</f>
        <v>2090</v>
      </c>
      <c r="E123" s="62">
        <f t="shared" ref="E123:O123" si="34">E121+E122</f>
        <v>1734</v>
      </c>
      <c r="F123" s="62">
        <f t="shared" si="34"/>
        <v>1617</v>
      </c>
      <c r="G123" s="119">
        <f t="shared" si="34"/>
        <v>1318</v>
      </c>
      <c r="H123" s="119">
        <f t="shared" si="34"/>
        <v>1310</v>
      </c>
      <c r="I123" s="119">
        <f t="shared" si="34"/>
        <v>1051</v>
      </c>
      <c r="J123" s="119">
        <f t="shared" si="34"/>
        <v>540</v>
      </c>
      <c r="K123" s="119">
        <f t="shared" si="34"/>
        <v>945</v>
      </c>
      <c r="L123" s="119">
        <f t="shared" si="34"/>
        <v>1414</v>
      </c>
      <c r="M123" s="119">
        <f t="shared" si="34"/>
        <v>1807</v>
      </c>
      <c r="N123" s="119">
        <f t="shared" si="34"/>
        <v>1922</v>
      </c>
      <c r="O123" s="119">
        <f t="shared" si="34"/>
        <v>1851</v>
      </c>
      <c r="P123" s="72">
        <f>SUM(P121:P122)</f>
        <v>17599</v>
      </c>
    </row>
    <row r="124" spans="1:16">
      <c r="A124" s="65"/>
      <c r="B124" s="65"/>
      <c r="C124" s="66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66"/>
    </row>
    <row r="125" spans="1:16">
      <c r="A125" s="65" t="s">
        <v>81</v>
      </c>
      <c r="B125" s="99" t="s">
        <v>124</v>
      </c>
      <c r="C125" s="8" t="s">
        <v>12</v>
      </c>
      <c r="D125" s="61">
        <v>4013.1</v>
      </c>
      <c r="E125" s="61">
        <v>3388</v>
      </c>
      <c r="F125" s="61">
        <v>3090.1</v>
      </c>
      <c r="G125" s="118">
        <v>2538.6</v>
      </c>
      <c r="H125" s="118">
        <v>2425.5</v>
      </c>
      <c r="I125" s="118">
        <v>1963.5</v>
      </c>
      <c r="J125" s="118">
        <v>1116</v>
      </c>
      <c r="K125" s="118">
        <v>2343</v>
      </c>
      <c r="L125" s="118">
        <v>3125.9</v>
      </c>
      <c r="M125" s="118">
        <v>3938.9</v>
      </c>
      <c r="N125" s="118">
        <v>4145.3999999999996</v>
      </c>
      <c r="O125" s="118">
        <v>4255.5</v>
      </c>
      <c r="P125" s="66">
        <f>SUM(D125:O125)</f>
        <v>36343.500000000007</v>
      </c>
    </row>
    <row r="126" spans="1:16">
      <c r="A126" s="65"/>
      <c r="B126" s="65" t="s">
        <v>333</v>
      </c>
      <c r="C126" s="8" t="s">
        <v>16</v>
      </c>
      <c r="D126" s="61">
        <v>1719.9</v>
      </c>
      <c r="E126" s="61">
        <v>1452</v>
      </c>
      <c r="F126" s="61">
        <v>1663.9</v>
      </c>
      <c r="G126" s="118">
        <v>1692.4</v>
      </c>
      <c r="H126" s="118">
        <v>1984.5</v>
      </c>
      <c r="I126" s="118">
        <v>1606.5</v>
      </c>
      <c r="J126" s="118">
        <v>913</v>
      </c>
      <c r="K126" s="118">
        <v>1562</v>
      </c>
      <c r="L126" s="118">
        <v>1683.1</v>
      </c>
      <c r="M126" s="118">
        <v>1688.1</v>
      </c>
      <c r="N126" s="118">
        <v>1776.6</v>
      </c>
      <c r="O126" s="118">
        <v>1418.5</v>
      </c>
      <c r="P126" s="66">
        <f>SUM(D126:O126)</f>
        <v>19160.5</v>
      </c>
    </row>
    <row r="127" spans="1:16">
      <c r="A127" s="65"/>
      <c r="B127" s="65"/>
      <c r="C127" s="9" t="s">
        <v>11</v>
      </c>
      <c r="D127" s="62">
        <f>D125+D126</f>
        <v>5733</v>
      </c>
      <c r="E127" s="62">
        <f t="shared" ref="E127:O127" si="35">E125+E126</f>
        <v>4840</v>
      </c>
      <c r="F127" s="62">
        <f t="shared" si="35"/>
        <v>4754</v>
      </c>
      <c r="G127" s="119">
        <f t="shared" si="35"/>
        <v>4231</v>
      </c>
      <c r="H127" s="119">
        <f t="shared" si="35"/>
        <v>4410</v>
      </c>
      <c r="I127" s="119">
        <f t="shared" si="35"/>
        <v>3570</v>
      </c>
      <c r="J127" s="119">
        <f t="shared" si="35"/>
        <v>2029</v>
      </c>
      <c r="K127" s="119">
        <f t="shared" si="35"/>
        <v>3905</v>
      </c>
      <c r="L127" s="119">
        <f t="shared" si="35"/>
        <v>4809</v>
      </c>
      <c r="M127" s="119">
        <f t="shared" si="35"/>
        <v>5627</v>
      </c>
      <c r="N127" s="119">
        <f t="shared" si="35"/>
        <v>5922</v>
      </c>
      <c r="O127" s="119">
        <f t="shared" si="35"/>
        <v>5674</v>
      </c>
      <c r="P127" s="72">
        <f>SUM(P125:P126)</f>
        <v>55504.000000000007</v>
      </c>
    </row>
    <row r="128" spans="1:16">
      <c r="A128" s="65"/>
      <c r="B128" s="65"/>
      <c r="C128" s="66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66"/>
    </row>
    <row r="129" spans="1:18">
      <c r="A129" s="65" t="s">
        <v>82</v>
      </c>
      <c r="B129" s="99" t="s">
        <v>123</v>
      </c>
      <c r="C129" s="8" t="s">
        <v>12</v>
      </c>
      <c r="D129" s="61">
        <v>2772.9</v>
      </c>
      <c r="E129" s="61">
        <v>2116</v>
      </c>
      <c r="F129" s="61">
        <v>1928.7</v>
      </c>
      <c r="G129" s="118">
        <v>1697.6</v>
      </c>
      <c r="H129" s="118">
        <v>1322.9</v>
      </c>
      <c r="I129" s="118">
        <v>975.4</v>
      </c>
      <c r="J129" s="118">
        <v>730.3</v>
      </c>
      <c r="K129" s="118">
        <v>1035.2</v>
      </c>
      <c r="L129" s="118">
        <v>1799.5</v>
      </c>
      <c r="M129" s="118">
        <v>2593.5</v>
      </c>
      <c r="N129" s="118">
        <v>2706.6</v>
      </c>
      <c r="O129" s="118">
        <v>2730</v>
      </c>
      <c r="P129" s="66">
        <f>SUM(D129:O129)</f>
        <v>22408.6</v>
      </c>
    </row>
    <row r="130" spans="1:18">
      <c r="A130" s="65"/>
      <c r="B130" s="65" t="s">
        <v>320</v>
      </c>
      <c r="C130" s="8" t="s">
        <v>16</v>
      </c>
      <c r="D130" s="61">
        <v>1188.4000000000001</v>
      </c>
      <c r="E130" s="61">
        <v>906.9</v>
      </c>
      <c r="F130" s="61">
        <v>1038.5</v>
      </c>
      <c r="G130" s="118">
        <v>1131.7</v>
      </c>
      <c r="H130" s="118">
        <v>1082.4000000000001</v>
      </c>
      <c r="I130" s="118">
        <v>798</v>
      </c>
      <c r="J130" s="118">
        <v>597.5</v>
      </c>
      <c r="K130" s="118">
        <v>690.2</v>
      </c>
      <c r="L130" s="118">
        <v>969</v>
      </c>
      <c r="M130" s="118">
        <v>1111.5</v>
      </c>
      <c r="N130" s="118">
        <v>1159.9000000000001</v>
      </c>
      <c r="O130" s="118">
        <v>910</v>
      </c>
      <c r="P130" s="66">
        <f>SUM(D130:O130)</f>
        <v>11583.999999999998</v>
      </c>
    </row>
    <row r="131" spans="1:18">
      <c r="A131" s="65"/>
      <c r="B131" s="65"/>
      <c r="C131" s="9" t="s">
        <v>11</v>
      </c>
      <c r="D131" s="62">
        <f>D129+D130</f>
        <v>3961.3</v>
      </c>
      <c r="E131" s="62">
        <f t="shared" ref="E131:O131" si="36">E129+E130</f>
        <v>3022.9</v>
      </c>
      <c r="F131" s="62">
        <f t="shared" si="36"/>
        <v>2967.2</v>
      </c>
      <c r="G131" s="119">
        <f t="shared" si="36"/>
        <v>2829.3</v>
      </c>
      <c r="H131" s="119">
        <f t="shared" si="36"/>
        <v>2405.3000000000002</v>
      </c>
      <c r="I131" s="119">
        <f t="shared" si="36"/>
        <v>1773.4</v>
      </c>
      <c r="J131" s="119">
        <f t="shared" si="36"/>
        <v>1327.8</v>
      </c>
      <c r="K131" s="119">
        <f t="shared" si="36"/>
        <v>1725.4</v>
      </c>
      <c r="L131" s="119">
        <f t="shared" si="36"/>
        <v>2768.5</v>
      </c>
      <c r="M131" s="119">
        <f t="shared" si="36"/>
        <v>3705</v>
      </c>
      <c r="N131" s="119">
        <f t="shared" si="36"/>
        <v>3866.5</v>
      </c>
      <c r="O131" s="119">
        <f t="shared" si="36"/>
        <v>3640</v>
      </c>
      <c r="P131" s="72">
        <f>SUM(P129:P130)</f>
        <v>33992.6</v>
      </c>
    </row>
    <row r="132" spans="1:18">
      <c r="A132" s="65"/>
      <c r="B132" s="99"/>
      <c r="C132" s="66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66"/>
    </row>
    <row r="133" spans="1:18">
      <c r="A133" s="65" t="s">
        <v>84</v>
      </c>
      <c r="B133" s="99" t="s">
        <v>121</v>
      </c>
      <c r="C133" s="8" t="s">
        <v>12</v>
      </c>
      <c r="D133" s="61">
        <v>2664.2</v>
      </c>
      <c r="E133" s="61">
        <v>2650.1</v>
      </c>
      <c r="F133" s="61">
        <v>3736.7</v>
      </c>
      <c r="G133" s="118">
        <v>1148.8</v>
      </c>
      <c r="H133" s="118">
        <v>694</v>
      </c>
      <c r="I133" s="118">
        <v>632.79999999999995</v>
      </c>
      <c r="J133" s="118">
        <v>501.9</v>
      </c>
      <c r="K133" s="118">
        <v>578.9</v>
      </c>
      <c r="L133" s="118">
        <v>956</v>
      </c>
      <c r="M133" s="118">
        <v>1561.4</v>
      </c>
      <c r="N133" s="118">
        <v>1831.9</v>
      </c>
      <c r="O133" s="118">
        <v>2077.4</v>
      </c>
      <c r="P133" s="66">
        <f>SUM(D133:O133)</f>
        <v>19034.099999999999</v>
      </c>
    </row>
    <row r="134" spans="1:18">
      <c r="A134" s="65"/>
      <c r="B134" s="99" t="s">
        <v>120</v>
      </c>
      <c r="C134" s="8" t="s">
        <v>16</v>
      </c>
      <c r="D134" s="61">
        <v>1141.8</v>
      </c>
      <c r="E134" s="61">
        <v>1135.7</v>
      </c>
      <c r="F134" s="61">
        <v>2012</v>
      </c>
      <c r="G134" s="118">
        <v>765.8</v>
      </c>
      <c r="H134" s="118">
        <v>567.79999999999995</v>
      </c>
      <c r="I134" s="118">
        <v>517.79999999999995</v>
      </c>
      <c r="J134" s="118">
        <v>410.6</v>
      </c>
      <c r="K134" s="118">
        <v>385.9</v>
      </c>
      <c r="L134" s="118">
        <v>514.70000000000005</v>
      </c>
      <c r="M134" s="118">
        <v>669.2</v>
      </c>
      <c r="N134" s="118">
        <v>785.1</v>
      </c>
      <c r="O134" s="118">
        <v>692.4</v>
      </c>
      <c r="P134" s="66">
        <f>SUM(D134:O134)</f>
        <v>9598.7999999999993</v>
      </c>
    </row>
    <row r="135" spans="1:18">
      <c r="A135" s="65"/>
      <c r="B135" s="65" t="s">
        <v>321</v>
      </c>
      <c r="C135" s="9" t="s">
        <v>11</v>
      </c>
      <c r="D135" s="62">
        <f>D133+D134</f>
        <v>3806</v>
      </c>
      <c r="E135" s="62">
        <f t="shared" ref="E135:O135" si="37">E133+E134</f>
        <v>3785.8</v>
      </c>
      <c r="F135" s="62">
        <f t="shared" si="37"/>
        <v>5748.7</v>
      </c>
      <c r="G135" s="119">
        <f t="shared" si="37"/>
        <v>1914.6</v>
      </c>
      <c r="H135" s="119">
        <f t="shared" si="37"/>
        <v>1261.8</v>
      </c>
      <c r="I135" s="119">
        <f t="shared" si="37"/>
        <v>1150.5999999999999</v>
      </c>
      <c r="J135" s="119">
        <f t="shared" si="37"/>
        <v>912.5</v>
      </c>
      <c r="K135" s="119">
        <f t="shared" si="37"/>
        <v>964.8</v>
      </c>
      <c r="L135" s="119">
        <f t="shared" si="37"/>
        <v>1470.7</v>
      </c>
      <c r="M135" s="119">
        <f t="shared" si="37"/>
        <v>2230.6000000000004</v>
      </c>
      <c r="N135" s="119">
        <f t="shared" si="37"/>
        <v>2617</v>
      </c>
      <c r="O135" s="119">
        <f t="shared" si="37"/>
        <v>2769.8</v>
      </c>
      <c r="P135" s="72">
        <f>SUM(P133:P134)</f>
        <v>28632.899999999998</v>
      </c>
    </row>
    <row r="136" spans="1:18">
      <c r="A136" s="65"/>
      <c r="B136" s="65"/>
      <c r="C136" s="66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66"/>
    </row>
    <row r="137" spans="1:18">
      <c r="A137" s="65" t="s">
        <v>87</v>
      </c>
      <c r="B137" s="99" t="s">
        <v>122</v>
      </c>
      <c r="C137" s="8" t="s">
        <v>12</v>
      </c>
      <c r="D137" s="61">
        <v>3568</v>
      </c>
      <c r="E137" s="61">
        <v>2566.3000000000002</v>
      </c>
      <c r="F137" s="61">
        <v>2227.1</v>
      </c>
      <c r="G137" s="118">
        <v>1665.2</v>
      </c>
      <c r="H137" s="118">
        <v>1530.9</v>
      </c>
      <c r="I137" s="118">
        <v>1103.4000000000001</v>
      </c>
      <c r="J137" s="118">
        <v>358.4</v>
      </c>
      <c r="K137" s="118">
        <v>1109.0999999999999</v>
      </c>
      <c r="L137" s="118">
        <v>1738.2</v>
      </c>
      <c r="M137" s="118">
        <v>2544.9</v>
      </c>
      <c r="N137" s="118">
        <v>2986</v>
      </c>
      <c r="O137" s="118">
        <v>3170.5</v>
      </c>
      <c r="P137" s="66">
        <f>SUM(D137:O137)</f>
        <v>24568</v>
      </c>
    </row>
    <row r="138" spans="1:18">
      <c r="A138" s="65"/>
      <c r="B138" s="65" t="s">
        <v>322</v>
      </c>
      <c r="C138" s="8" t="s">
        <v>16</v>
      </c>
      <c r="D138" s="61">
        <v>1227.2</v>
      </c>
      <c r="E138" s="61">
        <v>1020.7</v>
      </c>
      <c r="F138" s="61">
        <v>1117.7</v>
      </c>
      <c r="G138" s="118">
        <v>1056.7</v>
      </c>
      <c r="H138" s="118">
        <v>1015.1</v>
      </c>
      <c r="I138" s="118">
        <v>695.5</v>
      </c>
      <c r="J138" s="118">
        <v>414.5</v>
      </c>
      <c r="K138" s="118">
        <v>847.9</v>
      </c>
      <c r="L138" s="118">
        <v>956.2</v>
      </c>
      <c r="M138" s="118">
        <v>1187.5999999999999</v>
      </c>
      <c r="N138" s="118">
        <v>1091.5999999999999</v>
      </c>
      <c r="O138" s="118">
        <v>1162.3</v>
      </c>
      <c r="P138" s="66">
        <f>SUM(D138:O138)</f>
        <v>11793</v>
      </c>
    </row>
    <row r="139" spans="1:18">
      <c r="A139" s="65"/>
      <c r="B139" s="65"/>
      <c r="C139" s="9" t="s">
        <v>11</v>
      </c>
      <c r="D139" s="62">
        <f>D137+D138</f>
        <v>4795.2</v>
      </c>
      <c r="E139" s="62">
        <f t="shared" ref="E139:O139" si="38">E137+E138</f>
        <v>3587</v>
      </c>
      <c r="F139" s="62">
        <f t="shared" si="38"/>
        <v>3344.8</v>
      </c>
      <c r="G139" s="119">
        <f t="shared" si="38"/>
        <v>2721.9</v>
      </c>
      <c r="H139" s="119">
        <f t="shared" si="38"/>
        <v>2546</v>
      </c>
      <c r="I139" s="119">
        <f t="shared" si="38"/>
        <v>1798.9</v>
      </c>
      <c r="J139" s="119">
        <f t="shared" si="38"/>
        <v>772.9</v>
      </c>
      <c r="K139" s="119">
        <f t="shared" si="38"/>
        <v>1957</v>
      </c>
      <c r="L139" s="119">
        <f t="shared" si="38"/>
        <v>2694.4</v>
      </c>
      <c r="M139" s="119">
        <f t="shared" si="38"/>
        <v>3732.5</v>
      </c>
      <c r="N139" s="119">
        <f t="shared" si="38"/>
        <v>4077.6</v>
      </c>
      <c r="O139" s="119">
        <f t="shared" si="38"/>
        <v>4332.8</v>
      </c>
      <c r="P139" s="72">
        <f>SUM(P137:P138)</f>
        <v>36361</v>
      </c>
    </row>
    <row r="140" spans="1:18" s="5" customFormat="1" ht="15">
      <c r="A140" s="65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/>
      <c r="R140"/>
    </row>
    <row r="141" spans="1:18">
      <c r="B141" s="12"/>
      <c r="Q141" s="1"/>
    </row>
    <row r="142" spans="1:18">
      <c r="B142" s="13"/>
      <c r="Q142" s="3"/>
    </row>
    <row r="143" spans="1:18" ht="15">
      <c r="A143" s="18"/>
      <c r="B143" s="1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5" spans="1:17">
      <c r="A145" s="19"/>
      <c r="Q145" s="1"/>
    </row>
    <row r="146" spans="1:17">
      <c r="Q146" s="3"/>
    </row>
    <row r="147" spans="1:17" ht="15">
      <c r="Q147" s="5"/>
    </row>
    <row r="149" spans="1:17">
      <c r="Q149" s="1"/>
    </row>
    <row r="150" spans="1:17">
      <c r="Q150" s="3"/>
    </row>
    <row r="151" spans="1:17" ht="15">
      <c r="Q151" s="5"/>
    </row>
  </sheetData>
  <mergeCells count="2">
    <mergeCell ref="D16:F16"/>
    <mergeCell ref="G16:O16"/>
  </mergeCells>
  <printOptions horizontalCentered="1"/>
  <pageMargins left="0.39370078740157483" right="0.39370078740157483" top="1.1811023622047245" bottom="0.39370078740157483" header="0.78740157480314965" footer="0.19685039370078741"/>
  <pageSetup paperSize="8" scale="76" fitToHeight="2" orientation="portrait" r:id="rId1"/>
  <headerFooter>
    <oddHeader>&amp;C&amp;A</oddHeader>
    <oddFooter>Lk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4"/>
  <sheetViews>
    <sheetView tabSelected="1" zoomScale="90" zoomScaleNormal="90" workbookViewId="0">
      <pane xSplit="2" ySplit="17" topLeftCell="C78" activePane="bottomRight" state="frozen"/>
      <selection pane="topRight" activeCell="C1" sqref="C1"/>
      <selection pane="bottomLeft" activeCell="A18" sqref="A18"/>
      <selection pane="bottomRight" activeCell="F101" sqref="F101"/>
    </sheetView>
  </sheetViews>
  <sheetFormatPr defaultRowHeight="14.25"/>
  <cols>
    <col min="1" max="1" width="16.375" style="10" customWidth="1"/>
    <col min="2" max="2" width="19.75" style="10" customWidth="1"/>
    <col min="3" max="3" width="7.5" customWidth="1"/>
    <col min="4" max="11" width="8.625" customWidth="1"/>
    <col min="12" max="12" width="9.625" bestFit="1" customWidth="1"/>
    <col min="13" max="13" width="8.75" bestFit="1" customWidth="1"/>
    <col min="14" max="14" width="9" bestFit="1" customWidth="1"/>
    <col min="15" max="15" width="9.625" bestFit="1" customWidth="1"/>
    <col min="16" max="16" width="9.75" bestFit="1" customWidth="1"/>
    <col min="17" max="17" width="5" customWidth="1"/>
    <col min="18" max="20" width="7.875" bestFit="1" customWidth="1"/>
    <col min="21" max="21" width="5.375" customWidth="1"/>
    <col min="22" max="1024" width="10.75" customWidth="1"/>
  </cols>
  <sheetData>
    <row r="1" spans="1:17" ht="18">
      <c r="A1" s="20" t="s">
        <v>340</v>
      </c>
      <c r="B1"/>
    </row>
    <row r="2" spans="1:17" ht="15.75">
      <c r="A2" s="58" t="s">
        <v>368</v>
      </c>
      <c r="B2"/>
    </row>
    <row r="3" spans="1:17" ht="15.75">
      <c r="A3" s="15"/>
    </row>
    <row r="4" spans="1:17">
      <c r="A4" s="65"/>
      <c r="B4" s="65"/>
      <c r="C4" s="66"/>
      <c r="D4" s="60" t="s">
        <v>90</v>
      </c>
      <c r="E4" s="60" t="s">
        <v>0</v>
      </c>
      <c r="F4" s="60" t="s">
        <v>1</v>
      </c>
      <c r="G4" s="114" t="s">
        <v>2</v>
      </c>
      <c r="H4" s="114" t="s">
        <v>3</v>
      </c>
      <c r="I4" s="114" t="s">
        <v>4</v>
      </c>
      <c r="J4" s="114" t="s">
        <v>5</v>
      </c>
      <c r="K4" s="114" t="s">
        <v>6</v>
      </c>
      <c r="L4" s="114" t="s">
        <v>7</v>
      </c>
      <c r="M4" s="114" t="s">
        <v>8</v>
      </c>
      <c r="N4" s="114" t="s">
        <v>9</v>
      </c>
      <c r="O4" s="114" t="s">
        <v>10</v>
      </c>
      <c r="P4" s="44" t="s">
        <v>128</v>
      </c>
      <c r="Q4" s="66"/>
    </row>
    <row r="5" spans="1:17">
      <c r="A5" s="65"/>
      <c r="B5" s="65"/>
      <c r="C5" s="45" t="s">
        <v>12</v>
      </c>
      <c r="D5" s="67">
        <f>D19+D23+D27+D31+D35+D39+D43+D47+D51+D55+D59+D63+D67+D71+D75+D79+D83+D87+D91+D95+D98+D102</f>
        <v>471151.70000000013</v>
      </c>
      <c r="E5" s="67">
        <f t="shared" ref="E5:O5" si="0">E19+E23+E27+E31+E35+E39+E43+E47+E51+E55+E59+E63+E67+E71+E75+E79+E83+E87+E91+E95+E98+E102</f>
        <v>406993.5</v>
      </c>
      <c r="F5" s="67">
        <f t="shared" si="0"/>
        <v>390189.30000000005</v>
      </c>
      <c r="G5" s="67">
        <f t="shared" si="0"/>
        <v>326828.5</v>
      </c>
      <c r="H5" s="67">
        <f t="shared" si="0"/>
        <v>286062.59999999998</v>
      </c>
      <c r="I5" s="67">
        <f t="shared" si="0"/>
        <v>181792.9</v>
      </c>
      <c r="J5" s="67">
        <f t="shared" si="0"/>
        <v>105231.4</v>
      </c>
      <c r="K5" s="67">
        <f t="shared" si="0"/>
        <v>140860.99999999997</v>
      </c>
      <c r="L5" s="67">
        <f t="shared" si="0"/>
        <v>358823.2</v>
      </c>
      <c r="M5" s="67">
        <f t="shared" si="0"/>
        <v>438581.4</v>
      </c>
      <c r="N5" s="67">
        <f t="shared" si="0"/>
        <v>460907.7</v>
      </c>
      <c r="O5" s="67">
        <f t="shared" si="0"/>
        <v>412694.6</v>
      </c>
      <c r="P5" s="67">
        <f>SUM(D5:O5)</f>
        <v>3980117.8000000003</v>
      </c>
      <c r="Q5" s="68" t="s">
        <v>13</v>
      </c>
    </row>
    <row r="6" spans="1:17">
      <c r="A6" s="65"/>
      <c r="B6" s="65"/>
      <c r="C6" s="46" t="s">
        <v>16</v>
      </c>
      <c r="D6" s="69">
        <f>D20+D24+D28+D32+D40+D36+D44+D48+D52+D56+D60+D64+D68+D72+D76+D80+D84+D88+D92+D96+D99+D103</f>
        <v>199191.40000000002</v>
      </c>
      <c r="E6" s="69">
        <f t="shared" ref="E6:O6" si="1">E20+E24+E28+E32+E40+E36+E44+E48+E52+E56+E60+E64+E68+E72+E76+E80+E84+E88+E92+E96+E99+E103</f>
        <v>173093.7</v>
      </c>
      <c r="F6" s="69">
        <f t="shared" si="1"/>
        <v>207030.1</v>
      </c>
      <c r="G6" s="69">
        <f t="shared" si="1"/>
        <v>213728.09999999998</v>
      </c>
      <c r="H6" s="69">
        <f t="shared" si="1"/>
        <v>227428.80000000005</v>
      </c>
      <c r="I6" s="69">
        <f t="shared" si="1"/>
        <v>147463.80000000002</v>
      </c>
      <c r="J6" s="69">
        <f t="shared" si="1"/>
        <v>85779.60000000002</v>
      </c>
      <c r="K6" s="69">
        <f t="shared" si="1"/>
        <v>95068.400000000009</v>
      </c>
      <c r="L6" s="69">
        <f t="shared" si="1"/>
        <v>191320.4</v>
      </c>
      <c r="M6" s="69">
        <f t="shared" si="1"/>
        <v>187471.10000000003</v>
      </c>
      <c r="N6" s="69">
        <f t="shared" si="1"/>
        <v>195843.59999999998</v>
      </c>
      <c r="O6" s="69">
        <f t="shared" si="1"/>
        <v>175715.30000000002</v>
      </c>
      <c r="P6" s="69">
        <f>SUM(D6:O6)</f>
        <v>2099134.2999999998</v>
      </c>
      <c r="Q6" s="70" t="s">
        <v>13</v>
      </c>
    </row>
    <row r="7" spans="1:17">
      <c r="A7" s="65"/>
      <c r="B7" s="65"/>
      <c r="C7" s="47" t="s">
        <v>24</v>
      </c>
      <c r="D7" s="71">
        <f>D5+D6</f>
        <v>670343.10000000009</v>
      </c>
      <c r="E7" s="71">
        <f t="shared" ref="E7:O7" si="2">E5+E6</f>
        <v>580087.19999999995</v>
      </c>
      <c r="F7" s="71">
        <f t="shared" si="2"/>
        <v>597219.4</v>
      </c>
      <c r="G7" s="71">
        <f t="shared" si="2"/>
        <v>540556.6</v>
      </c>
      <c r="H7" s="71">
        <f t="shared" si="2"/>
        <v>513491.4</v>
      </c>
      <c r="I7" s="71">
        <f t="shared" si="2"/>
        <v>329256.7</v>
      </c>
      <c r="J7" s="71">
        <f t="shared" si="2"/>
        <v>191011</v>
      </c>
      <c r="K7" s="71">
        <f t="shared" si="2"/>
        <v>235929.39999999997</v>
      </c>
      <c r="L7" s="71">
        <f t="shared" si="2"/>
        <v>550143.6</v>
      </c>
      <c r="M7" s="71">
        <f t="shared" si="2"/>
        <v>626052.5</v>
      </c>
      <c r="N7" s="71">
        <f t="shared" si="2"/>
        <v>656751.30000000005</v>
      </c>
      <c r="O7" s="71">
        <f t="shared" si="2"/>
        <v>588409.9</v>
      </c>
      <c r="P7" s="71">
        <f>SUM(D7:O7)</f>
        <v>6079252.1000000006</v>
      </c>
      <c r="Q7" s="72" t="s">
        <v>13</v>
      </c>
    </row>
    <row r="8" spans="1:17">
      <c r="A8" s="65"/>
      <c r="B8" s="65"/>
      <c r="C8" s="66"/>
      <c r="D8" s="73">
        <f>D5+E5+F5</f>
        <v>1268334.5000000002</v>
      </c>
      <c r="E8" s="74">
        <f>D8/D10</f>
        <v>0.68645831512326183</v>
      </c>
      <c r="F8" s="75">
        <f>D8/$P$5</f>
        <v>0.31866757813047647</v>
      </c>
      <c r="G8" s="73">
        <f>G5+H5+I5</f>
        <v>794684</v>
      </c>
      <c r="H8" s="74">
        <f>G8/G10</f>
        <v>0.57448225253626328</v>
      </c>
      <c r="I8" s="75">
        <f>G8/$P$5</f>
        <v>0.19966343709726378</v>
      </c>
      <c r="J8" s="73">
        <f>J5+K5+L5</f>
        <v>604915.6</v>
      </c>
      <c r="K8" s="74">
        <f>J8/J10</f>
        <v>0.61910296351183725</v>
      </c>
      <c r="L8" s="75">
        <f>J8/$P$5</f>
        <v>0.15198434578996631</v>
      </c>
      <c r="M8" s="73">
        <f>M5+N5+O5</f>
        <v>1312183.7000000002</v>
      </c>
      <c r="N8" s="74">
        <f>M8/M10</f>
        <v>0.7012473775710385</v>
      </c>
      <c r="O8" s="75">
        <f>M8/$P$5</f>
        <v>0.32968463898229344</v>
      </c>
      <c r="P8" s="66"/>
      <c r="Q8" s="66"/>
    </row>
    <row r="9" spans="1:17">
      <c r="A9" s="65"/>
      <c r="B9" s="65"/>
      <c r="C9" s="66"/>
      <c r="D9" s="76">
        <f>D6+E6+F6</f>
        <v>579315.20000000007</v>
      </c>
      <c r="E9" s="77">
        <f>D9/D10</f>
        <v>0.31354168487673828</v>
      </c>
      <c r="F9" s="78">
        <f>D9/$P$6</f>
        <v>0.27597814965912382</v>
      </c>
      <c r="G9" s="76">
        <f>G6+H6+I6</f>
        <v>588620.70000000007</v>
      </c>
      <c r="H9" s="77">
        <f>G9/G10</f>
        <v>0.42551774746373666</v>
      </c>
      <c r="I9" s="78">
        <f>G9/$P$6</f>
        <v>0.280411167594184</v>
      </c>
      <c r="J9" s="76">
        <f>J6+K6+L6</f>
        <v>372168.4</v>
      </c>
      <c r="K9" s="77">
        <f>J9/J10</f>
        <v>0.38089703648816275</v>
      </c>
      <c r="L9" s="78">
        <f>J9/$P$6</f>
        <v>0.17729613584037957</v>
      </c>
      <c r="M9" s="76">
        <f>M6+N6+O6</f>
        <v>559030</v>
      </c>
      <c r="N9" s="77">
        <f>M9/M10</f>
        <v>0.29875262242896145</v>
      </c>
      <c r="O9" s="78">
        <f>M9/$P$6</f>
        <v>0.26631454690631279</v>
      </c>
      <c r="P9" s="79">
        <f>P5/1000</f>
        <v>3980.1178000000004</v>
      </c>
      <c r="Q9" s="68" t="s">
        <v>14</v>
      </c>
    </row>
    <row r="10" spans="1:17">
      <c r="A10" s="65"/>
      <c r="B10" s="65"/>
      <c r="C10" s="66"/>
      <c r="D10" s="81">
        <f>D8+D9</f>
        <v>1847649.7000000002</v>
      </c>
      <c r="E10" s="50"/>
      <c r="F10" s="78">
        <f>D10/$P$7</f>
        <v>0.30392713932689186</v>
      </c>
      <c r="G10" s="81">
        <f>G8+G9</f>
        <v>1383304.7000000002</v>
      </c>
      <c r="H10" s="82"/>
      <c r="I10" s="83">
        <f>G10/$P$7</f>
        <v>0.22754521070116504</v>
      </c>
      <c r="J10" s="81">
        <f>J8+J9</f>
        <v>977084</v>
      </c>
      <c r="K10" s="82"/>
      <c r="L10" s="83">
        <f>J10/$P$7</f>
        <v>0.16072437594749522</v>
      </c>
      <c r="M10" s="81">
        <f>M8+M9</f>
        <v>1871213.7000000002</v>
      </c>
      <c r="N10" s="82"/>
      <c r="O10" s="83">
        <f>M10/$P$7</f>
        <v>0.30780327402444785</v>
      </c>
      <c r="P10" s="84">
        <f>P6/1000</f>
        <v>2099.1342999999997</v>
      </c>
      <c r="Q10" s="70" t="s">
        <v>14</v>
      </c>
    </row>
    <row r="11" spans="1:17">
      <c r="A11" s="65"/>
      <c r="B11" s="65"/>
      <c r="C11" s="66"/>
      <c r="D11" s="66"/>
      <c r="E11" s="85" t="s">
        <v>242</v>
      </c>
      <c r="F11" s="86" t="s">
        <v>241</v>
      </c>
      <c r="G11" s="66"/>
      <c r="H11" s="85" t="s">
        <v>243</v>
      </c>
      <c r="I11" s="86" t="s">
        <v>241</v>
      </c>
      <c r="J11" s="66"/>
      <c r="K11" s="85" t="s">
        <v>244</v>
      </c>
      <c r="L11" s="86" t="s">
        <v>241</v>
      </c>
      <c r="M11" s="66"/>
      <c r="N11" s="85" t="s">
        <v>245</v>
      </c>
      <c r="O11" s="86" t="s">
        <v>241</v>
      </c>
      <c r="P11" s="87">
        <f>P9+P10</f>
        <v>6079.2520999999997</v>
      </c>
      <c r="Q11" s="72" t="s">
        <v>14</v>
      </c>
    </row>
    <row r="12" spans="1:17">
      <c r="A12" s="65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>
      <c r="A13" s="65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8">
        <f>P13/P15</f>
        <v>0.65470517335512379</v>
      </c>
      <c r="P13" s="89">
        <f>P9/1000</f>
        <v>3.9801178000000004</v>
      </c>
      <c r="Q13" s="68" t="s">
        <v>15</v>
      </c>
    </row>
    <row r="14" spans="1:17">
      <c r="A14" s="65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8">
        <f>P14/P15</f>
        <v>0.34529482664487626</v>
      </c>
      <c r="P14" s="90">
        <f>P10/1000</f>
        <v>2.0991342999999998</v>
      </c>
      <c r="Q14" s="70" t="s">
        <v>15</v>
      </c>
    </row>
    <row r="15" spans="1:17">
      <c r="A15" s="65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91">
        <f>P13+P14</f>
        <v>6.0792520999999997</v>
      </c>
      <c r="Q15" s="72" t="s">
        <v>15</v>
      </c>
    </row>
    <row r="16" spans="1:17">
      <c r="A16" s="65"/>
      <c r="B16" s="99"/>
      <c r="C16" s="66"/>
      <c r="D16" s="131">
        <v>2015</v>
      </c>
      <c r="E16" s="131"/>
      <c r="F16" s="131"/>
      <c r="G16" s="130">
        <v>2014</v>
      </c>
      <c r="H16" s="130"/>
      <c r="I16" s="130"/>
      <c r="J16" s="130"/>
      <c r="K16" s="130"/>
      <c r="L16" s="130"/>
      <c r="M16" s="130"/>
      <c r="N16" s="130"/>
      <c r="O16" s="130"/>
      <c r="P16" s="66"/>
      <c r="Q16" s="66"/>
    </row>
    <row r="17" spans="1:17">
      <c r="A17" s="92" t="s">
        <v>92</v>
      </c>
      <c r="B17" s="92" t="s">
        <v>93</v>
      </c>
      <c r="C17" s="23"/>
      <c r="D17" s="59" t="s">
        <v>90</v>
      </c>
      <c r="E17" s="59" t="s">
        <v>0</v>
      </c>
      <c r="F17" s="129" t="s">
        <v>1</v>
      </c>
      <c r="G17" s="115" t="s">
        <v>2</v>
      </c>
      <c r="H17" s="115" t="s">
        <v>3</v>
      </c>
      <c r="I17" s="115" t="s">
        <v>4</v>
      </c>
      <c r="J17" s="115" t="s">
        <v>5</v>
      </c>
      <c r="K17" s="115" t="s">
        <v>6</v>
      </c>
      <c r="L17" s="115" t="s">
        <v>7</v>
      </c>
      <c r="M17" s="115" t="s">
        <v>8</v>
      </c>
      <c r="N17" s="115" t="s">
        <v>9</v>
      </c>
      <c r="O17" s="115" t="s">
        <v>10</v>
      </c>
      <c r="P17" s="53" t="s">
        <v>128</v>
      </c>
      <c r="Q17" s="66"/>
    </row>
    <row r="18" spans="1:17">
      <c r="A18" s="65"/>
      <c r="B18" s="101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>
      <c r="A19" s="65" t="s">
        <v>37</v>
      </c>
      <c r="B19" s="101" t="s">
        <v>129</v>
      </c>
      <c r="C19" s="8" t="s">
        <v>12</v>
      </c>
      <c r="D19" s="63">
        <v>16914.8</v>
      </c>
      <c r="E19" s="63">
        <v>14394.9</v>
      </c>
      <c r="F19" s="63">
        <v>12437.6</v>
      </c>
      <c r="G19" s="117">
        <v>10784.5</v>
      </c>
      <c r="H19" s="117">
        <v>8841.9</v>
      </c>
      <c r="I19" s="117">
        <v>4777.2</v>
      </c>
      <c r="J19" s="117">
        <v>3927.1</v>
      </c>
      <c r="K19" s="117">
        <v>4486.2</v>
      </c>
      <c r="L19" s="117">
        <v>10450.700000000001</v>
      </c>
      <c r="M19" s="117">
        <v>13677.1</v>
      </c>
      <c r="N19" s="117">
        <v>16434.7</v>
      </c>
      <c r="O19" s="117">
        <v>14331</v>
      </c>
      <c r="P19" s="66">
        <f>SUM(D19:O19)</f>
        <v>131457.70000000001</v>
      </c>
      <c r="Q19" s="66"/>
    </row>
    <row r="20" spans="1:17">
      <c r="A20" s="65" t="s">
        <v>238</v>
      </c>
      <c r="B20" s="101" t="s">
        <v>130</v>
      </c>
      <c r="C20" s="8" t="s">
        <v>16</v>
      </c>
      <c r="D20" s="61">
        <v>6620.1</v>
      </c>
      <c r="E20" s="61">
        <v>5573.1</v>
      </c>
      <c r="F20" s="61">
        <v>5884.4</v>
      </c>
      <c r="G20" s="118">
        <v>6504.5</v>
      </c>
      <c r="H20" s="118">
        <v>6132.2</v>
      </c>
      <c r="I20" s="118">
        <v>3372.7</v>
      </c>
      <c r="J20" s="118">
        <v>2689.4</v>
      </c>
      <c r="K20" s="118">
        <v>2793</v>
      </c>
      <c r="L20" s="118">
        <v>5539.8</v>
      </c>
      <c r="M20" s="118">
        <v>5745.9</v>
      </c>
      <c r="N20" s="118">
        <v>6691.7</v>
      </c>
      <c r="O20" s="118">
        <v>5809.9</v>
      </c>
      <c r="P20" s="66">
        <f t="shared" ref="P20:P65" si="3">SUM(D20:O20)</f>
        <v>63356.700000000004</v>
      </c>
      <c r="Q20" s="66"/>
    </row>
    <row r="21" spans="1:17">
      <c r="A21" s="65"/>
      <c r="B21" s="106" t="s">
        <v>279</v>
      </c>
      <c r="C21" s="9" t="s">
        <v>11</v>
      </c>
      <c r="D21" s="62">
        <f>D19+D20</f>
        <v>23534.9</v>
      </c>
      <c r="E21" s="62">
        <f t="shared" ref="E21:O21" si="4">E19+E20</f>
        <v>19968</v>
      </c>
      <c r="F21" s="62">
        <f t="shared" si="4"/>
        <v>18322</v>
      </c>
      <c r="G21" s="119">
        <f t="shared" si="4"/>
        <v>17289</v>
      </c>
      <c r="H21" s="119">
        <f t="shared" si="4"/>
        <v>14974.099999999999</v>
      </c>
      <c r="I21" s="119">
        <f t="shared" si="4"/>
        <v>8149.9</v>
      </c>
      <c r="J21" s="119">
        <f t="shared" si="4"/>
        <v>6616.5</v>
      </c>
      <c r="K21" s="119">
        <f t="shared" si="4"/>
        <v>7279.2</v>
      </c>
      <c r="L21" s="119">
        <f t="shared" si="4"/>
        <v>15990.5</v>
      </c>
      <c r="M21" s="119">
        <f t="shared" si="4"/>
        <v>19423</v>
      </c>
      <c r="N21" s="119">
        <f t="shared" si="4"/>
        <v>23126.400000000001</v>
      </c>
      <c r="O21" s="119">
        <f t="shared" si="4"/>
        <v>20140.900000000001</v>
      </c>
      <c r="P21" s="72">
        <f t="shared" si="3"/>
        <v>194814.39999999997</v>
      </c>
      <c r="Q21" s="66"/>
    </row>
    <row r="22" spans="1:17">
      <c r="A22" s="65"/>
      <c r="B22" s="99"/>
      <c r="C22" s="6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66"/>
      <c r="Q22" s="66"/>
    </row>
    <row r="23" spans="1:17">
      <c r="A23" s="65" t="s">
        <v>132</v>
      </c>
      <c r="B23" s="99" t="s">
        <v>131</v>
      </c>
      <c r="C23" s="8" t="s">
        <v>12</v>
      </c>
      <c r="D23" s="63">
        <v>21527.8</v>
      </c>
      <c r="E23" s="63">
        <v>17562.3</v>
      </c>
      <c r="F23" s="63">
        <v>18045.3</v>
      </c>
      <c r="G23" s="117">
        <v>14637.6</v>
      </c>
      <c r="H23" s="117">
        <v>12468.5</v>
      </c>
      <c r="I23" s="117">
        <v>7907.4</v>
      </c>
      <c r="J23" s="117">
        <v>3434.8</v>
      </c>
      <c r="K23" s="117">
        <v>4573.2</v>
      </c>
      <c r="L23" s="117">
        <v>16510.7</v>
      </c>
      <c r="M23" s="117">
        <v>19504.099999999999</v>
      </c>
      <c r="N23" s="117">
        <v>20293.7</v>
      </c>
      <c r="O23" s="117">
        <v>16942.099999999999</v>
      </c>
      <c r="P23" s="66">
        <f t="shared" si="3"/>
        <v>173407.5</v>
      </c>
      <c r="Q23" s="66"/>
    </row>
    <row r="24" spans="1:17">
      <c r="A24" s="65" t="s">
        <v>238</v>
      </c>
      <c r="B24" s="99" t="s">
        <v>130</v>
      </c>
      <c r="C24" s="8" t="s">
        <v>16</v>
      </c>
      <c r="D24" s="61">
        <v>9226.2000000000007</v>
      </c>
      <c r="E24" s="61">
        <v>7526.7</v>
      </c>
      <c r="F24" s="61">
        <v>9716.7000000000007</v>
      </c>
      <c r="G24" s="118">
        <v>9758.4</v>
      </c>
      <c r="H24" s="118">
        <v>10201.5</v>
      </c>
      <c r="I24" s="118">
        <v>6469.6</v>
      </c>
      <c r="J24" s="118">
        <v>2810.2</v>
      </c>
      <c r="K24" s="118">
        <v>3048.8</v>
      </c>
      <c r="L24" s="118">
        <v>8890.2999999999993</v>
      </c>
      <c r="M24" s="118">
        <v>8358.9</v>
      </c>
      <c r="N24" s="118">
        <v>8697.2999999999993</v>
      </c>
      <c r="O24" s="118">
        <v>7260.9</v>
      </c>
      <c r="P24" s="66">
        <f t="shared" si="3"/>
        <v>91965.499999999985</v>
      </c>
      <c r="Q24" s="66"/>
    </row>
    <row r="25" spans="1:17">
      <c r="A25" s="65"/>
      <c r="B25" s="106" t="s">
        <v>280</v>
      </c>
      <c r="C25" s="9" t="s">
        <v>11</v>
      </c>
      <c r="D25" s="62">
        <f>D23+D24</f>
        <v>30754</v>
      </c>
      <c r="E25" s="62">
        <f t="shared" ref="E25:O25" si="5">E23+E24</f>
        <v>25089</v>
      </c>
      <c r="F25" s="62">
        <f t="shared" si="5"/>
        <v>27762</v>
      </c>
      <c r="G25" s="119">
        <f t="shared" si="5"/>
        <v>24396</v>
      </c>
      <c r="H25" s="119">
        <f t="shared" si="5"/>
        <v>22670</v>
      </c>
      <c r="I25" s="119">
        <f t="shared" si="5"/>
        <v>14377</v>
      </c>
      <c r="J25" s="119">
        <f t="shared" si="5"/>
        <v>6245</v>
      </c>
      <c r="K25" s="119">
        <f t="shared" si="5"/>
        <v>7622</v>
      </c>
      <c r="L25" s="119">
        <f t="shared" si="5"/>
        <v>25401</v>
      </c>
      <c r="M25" s="119">
        <f t="shared" si="5"/>
        <v>27863</v>
      </c>
      <c r="N25" s="119">
        <f t="shared" si="5"/>
        <v>28991</v>
      </c>
      <c r="O25" s="119">
        <f t="shared" si="5"/>
        <v>24203</v>
      </c>
      <c r="P25" s="72">
        <f t="shared" si="3"/>
        <v>265373</v>
      </c>
      <c r="Q25" s="66"/>
    </row>
    <row r="26" spans="1:17">
      <c r="A26" s="65"/>
      <c r="B26" s="99"/>
      <c r="C26" s="6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66"/>
      <c r="Q26" s="66"/>
    </row>
    <row r="27" spans="1:17">
      <c r="A27" s="65" t="s">
        <v>47</v>
      </c>
      <c r="B27" s="99" t="s">
        <v>136</v>
      </c>
      <c r="C27" s="8" t="s">
        <v>12</v>
      </c>
      <c r="D27" s="63">
        <v>6475.2</v>
      </c>
      <c r="E27" s="63">
        <v>5769.1</v>
      </c>
      <c r="F27" s="63">
        <v>4977.7</v>
      </c>
      <c r="G27" s="117">
        <v>4661.1000000000004</v>
      </c>
      <c r="H27" s="117">
        <v>4192.2</v>
      </c>
      <c r="I27" s="117">
        <v>3400.2</v>
      </c>
      <c r="J27" s="117">
        <v>2119.6999999999998</v>
      </c>
      <c r="K27" s="117">
        <v>2986.4</v>
      </c>
      <c r="L27" s="117">
        <v>4889.6000000000004</v>
      </c>
      <c r="M27" s="117">
        <v>5982.2</v>
      </c>
      <c r="N27" s="117">
        <v>6246.7</v>
      </c>
      <c r="O27" s="117">
        <v>6168.6</v>
      </c>
      <c r="P27" s="66">
        <f t="shared" si="3"/>
        <v>57868.69999999999</v>
      </c>
      <c r="Q27" s="66"/>
    </row>
    <row r="28" spans="1:17">
      <c r="A28" s="107" t="s">
        <v>240</v>
      </c>
      <c r="B28" s="65" t="s">
        <v>281</v>
      </c>
      <c r="C28" s="8" t="s">
        <v>16</v>
      </c>
      <c r="D28" s="61">
        <v>2775.1</v>
      </c>
      <c r="E28" s="61">
        <v>2472.5</v>
      </c>
      <c r="F28" s="61">
        <v>2680.3</v>
      </c>
      <c r="G28" s="118">
        <v>3107.4</v>
      </c>
      <c r="H28" s="118">
        <v>3429.9</v>
      </c>
      <c r="I28" s="118">
        <v>2782</v>
      </c>
      <c r="J28" s="118">
        <v>1734.2</v>
      </c>
      <c r="K28" s="118">
        <v>1991</v>
      </c>
      <c r="L28" s="118">
        <v>2632.8</v>
      </c>
      <c r="M28" s="118">
        <v>2563.8000000000002</v>
      </c>
      <c r="N28" s="118">
        <v>2677.2</v>
      </c>
      <c r="O28" s="118">
        <v>2643.7</v>
      </c>
      <c r="P28" s="66">
        <f t="shared" si="3"/>
        <v>31489.9</v>
      </c>
      <c r="Q28" s="66"/>
    </row>
    <row r="29" spans="1:17">
      <c r="A29" s="65" t="s">
        <v>238</v>
      </c>
      <c r="B29" s="65" t="s">
        <v>282</v>
      </c>
      <c r="C29" s="9" t="s">
        <v>11</v>
      </c>
      <c r="D29" s="62">
        <f>D27+D28</f>
        <v>9250.2999999999993</v>
      </c>
      <c r="E29" s="62">
        <f t="shared" ref="E29:O29" si="6">E27+E28</f>
        <v>8241.6</v>
      </c>
      <c r="F29" s="62">
        <f t="shared" si="6"/>
        <v>7658</v>
      </c>
      <c r="G29" s="119">
        <f t="shared" si="6"/>
        <v>7768.5</v>
      </c>
      <c r="H29" s="119">
        <f t="shared" si="6"/>
        <v>7622.1</v>
      </c>
      <c r="I29" s="119">
        <f t="shared" si="6"/>
        <v>6182.2</v>
      </c>
      <c r="J29" s="119">
        <f t="shared" si="6"/>
        <v>3853.8999999999996</v>
      </c>
      <c r="K29" s="119">
        <f t="shared" si="6"/>
        <v>4977.3999999999996</v>
      </c>
      <c r="L29" s="119">
        <f t="shared" si="6"/>
        <v>7522.4000000000005</v>
      </c>
      <c r="M29" s="119">
        <f t="shared" si="6"/>
        <v>8546</v>
      </c>
      <c r="N29" s="119">
        <f t="shared" si="6"/>
        <v>8923.9</v>
      </c>
      <c r="O29" s="119">
        <f t="shared" si="6"/>
        <v>8812.2999999999993</v>
      </c>
      <c r="P29" s="72">
        <f t="shared" si="3"/>
        <v>89358.599999999991</v>
      </c>
      <c r="Q29" s="66"/>
    </row>
    <row r="30" spans="1:17">
      <c r="A30" s="65"/>
      <c r="B30" s="99"/>
      <c r="C30" s="66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66"/>
      <c r="Q30" s="66"/>
    </row>
    <row r="31" spans="1:17">
      <c r="A31" s="65" t="s">
        <v>48</v>
      </c>
      <c r="B31" s="99" t="s">
        <v>135</v>
      </c>
      <c r="C31" s="8" t="s">
        <v>12</v>
      </c>
      <c r="D31" s="63">
        <v>6060.6</v>
      </c>
      <c r="E31" s="63">
        <v>4625.3</v>
      </c>
      <c r="F31" s="63">
        <v>4237.3999999999996</v>
      </c>
      <c r="G31" s="117">
        <v>3790.3</v>
      </c>
      <c r="H31" s="117">
        <v>3251.9</v>
      </c>
      <c r="I31" s="117">
        <v>2339.5</v>
      </c>
      <c r="J31" s="117">
        <v>1844.1</v>
      </c>
      <c r="K31" s="117">
        <v>2292.1</v>
      </c>
      <c r="L31" s="117">
        <v>4062.4</v>
      </c>
      <c r="M31" s="117">
        <v>4795.1000000000004</v>
      </c>
      <c r="N31" s="117">
        <v>5519.9</v>
      </c>
      <c r="O31" s="117">
        <v>5952.2</v>
      </c>
      <c r="P31" s="66">
        <f t="shared" si="3"/>
        <v>48770.8</v>
      </c>
      <c r="Q31" s="66"/>
    </row>
    <row r="32" spans="1:17">
      <c r="A32" s="65"/>
      <c r="B32" s="65" t="s">
        <v>283</v>
      </c>
      <c r="C32" s="8" t="s">
        <v>16</v>
      </c>
      <c r="D32" s="61">
        <v>2597.4</v>
      </c>
      <c r="E32" s="61">
        <v>1982.2</v>
      </c>
      <c r="F32" s="61">
        <v>2281.6</v>
      </c>
      <c r="G32" s="118">
        <v>2526.8000000000002</v>
      </c>
      <c r="H32" s="118">
        <v>2660.8</v>
      </c>
      <c r="I32" s="118">
        <v>1914.2</v>
      </c>
      <c r="J32" s="118">
        <v>1508.7</v>
      </c>
      <c r="K32" s="118">
        <v>1528.1</v>
      </c>
      <c r="L32" s="118">
        <v>2187.5</v>
      </c>
      <c r="M32" s="118">
        <v>2055.1</v>
      </c>
      <c r="N32" s="118">
        <v>2365.6</v>
      </c>
      <c r="O32" s="118">
        <v>2551</v>
      </c>
      <c r="P32" s="66">
        <f t="shared" si="3"/>
        <v>26158.999999999996</v>
      </c>
      <c r="Q32" s="66"/>
    </row>
    <row r="33" spans="1:17">
      <c r="A33" s="65"/>
      <c r="B33" s="65"/>
      <c r="C33" s="9" t="s">
        <v>11</v>
      </c>
      <c r="D33" s="62">
        <f>D31+D32</f>
        <v>8658</v>
      </c>
      <c r="E33" s="62">
        <f t="shared" ref="E33:O33" si="7">E31+E32</f>
        <v>6607.5</v>
      </c>
      <c r="F33" s="62">
        <f t="shared" si="7"/>
        <v>6519</v>
      </c>
      <c r="G33" s="119">
        <f t="shared" si="7"/>
        <v>6317.1</v>
      </c>
      <c r="H33" s="119">
        <f t="shared" si="7"/>
        <v>5912.7000000000007</v>
      </c>
      <c r="I33" s="119">
        <f t="shared" si="7"/>
        <v>4253.7</v>
      </c>
      <c r="J33" s="119">
        <f t="shared" si="7"/>
        <v>3352.8</v>
      </c>
      <c r="K33" s="119">
        <f t="shared" si="7"/>
        <v>3820.2</v>
      </c>
      <c r="L33" s="119">
        <f t="shared" si="7"/>
        <v>6249.9</v>
      </c>
      <c r="M33" s="119">
        <f t="shared" si="7"/>
        <v>6850.2000000000007</v>
      </c>
      <c r="N33" s="119">
        <f t="shared" si="7"/>
        <v>7885.5</v>
      </c>
      <c r="O33" s="119">
        <f t="shared" si="7"/>
        <v>8503.2000000000007</v>
      </c>
      <c r="P33" s="72">
        <f t="shared" si="3"/>
        <v>74929.8</v>
      </c>
      <c r="Q33" s="66"/>
    </row>
    <row r="34" spans="1:17">
      <c r="A34" s="65"/>
      <c r="B34" s="99"/>
      <c r="C34" s="66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66"/>
      <c r="Q34" s="66"/>
    </row>
    <row r="35" spans="1:17">
      <c r="A35" s="65" t="s">
        <v>52</v>
      </c>
      <c r="B35" s="99" t="s">
        <v>137</v>
      </c>
      <c r="C35" s="8" t="s">
        <v>12</v>
      </c>
      <c r="D35" s="63">
        <v>11717.4</v>
      </c>
      <c r="E35" s="63">
        <v>10152.9</v>
      </c>
      <c r="F35" s="63">
        <v>9036</v>
      </c>
      <c r="G35" s="117">
        <v>8283.7999999999993</v>
      </c>
      <c r="H35" s="117">
        <v>7414.1</v>
      </c>
      <c r="I35" s="117">
        <v>3343.9</v>
      </c>
      <c r="J35" s="117">
        <v>2593.6999999999998</v>
      </c>
      <c r="K35" s="117">
        <v>3084</v>
      </c>
      <c r="L35" s="117">
        <v>8396.2000000000007</v>
      </c>
      <c r="M35" s="117">
        <v>10783.7</v>
      </c>
      <c r="N35" s="117">
        <v>11800.7</v>
      </c>
      <c r="O35" s="117">
        <v>10431.799999999999</v>
      </c>
      <c r="P35" s="66">
        <f t="shared" si="3"/>
        <v>97038.2</v>
      </c>
      <c r="Q35" s="66"/>
    </row>
    <row r="36" spans="1:17">
      <c r="A36" s="65" t="s">
        <v>238</v>
      </c>
      <c r="B36" s="65" t="s">
        <v>247</v>
      </c>
      <c r="C36" s="8" t="s">
        <v>16</v>
      </c>
      <c r="D36" s="61">
        <v>4625.5</v>
      </c>
      <c r="E36" s="61">
        <v>4347.7</v>
      </c>
      <c r="F36" s="61">
        <v>4476</v>
      </c>
      <c r="G36" s="118">
        <v>4679.3999999999996</v>
      </c>
      <c r="H36" s="118">
        <v>3951.4</v>
      </c>
      <c r="I36" s="118">
        <v>2816.8</v>
      </c>
      <c r="J36" s="118">
        <v>2247.1</v>
      </c>
      <c r="K36" s="118">
        <v>2935.8</v>
      </c>
      <c r="L36" s="118">
        <v>4303.2</v>
      </c>
      <c r="M36" s="118">
        <v>4842.7</v>
      </c>
      <c r="N36" s="118">
        <v>4430</v>
      </c>
      <c r="O36" s="118">
        <v>4277.2</v>
      </c>
      <c r="P36" s="66">
        <f t="shared" si="3"/>
        <v>47932.799999999988</v>
      </c>
      <c r="Q36" s="66"/>
    </row>
    <row r="37" spans="1:17">
      <c r="A37" s="65"/>
      <c r="B37" s="65" t="s">
        <v>248</v>
      </c>
      <c r="C37" s="9" t="s">
        <v>11</v>
      </c>
      <c r="D37" s="62">
        <f>D35+D36</f>
        <v>16342.9</v>
      </c>
      <c r="E37" s="62">
        <f t="shared" ref="E37:O37" si="8">E35+E36</f>
        <v>14500.599999999999</v>
      </c>
      <c r="F37" s="62">
        <f t="shared" si="8"/>
        <v>13512</v>
      </c>
      <c r="G37" s="119">
        <f t="shared" si="8"/>
        <v>12963.199999999999</v>
      </c>
      <c r="H37" s="119">
        <f t="shared" si="8"/>
        <v>11365.5</v>
      </c>
      <c r="I37" s="119">
        <f t="shared" si="8"/>
        <v>6160.7000000000007</v>
      </c>
      <c r="J37" s="119">
        <f t="shared" si="8"/>
        <v>4840.7999999999993</v>
      </c>
      <c r="K37" s="119">
        <f t="shared" si="8"/>
        <v>6019.8</v>
      </c>
      <c r="L37" s="119">
        <f t="shared" si="8"/>
        <v>12699.400000000001</v>
      </c>
      <c r="M37" s="119">
        <f t="shared" si="8"/>
        <v>15626.400000000001</v>
      </c>
      <c r="N37" s="119">
        <f t="shared" si="8"/>
        <v>16230.7</v>
      </c>
      <c r="O37" s="119">
        <f t="shared" si="8"/>
        <v>14709</v>
      </c>
      <c r="P37" s="72">
        <f t="shared" si="3"/>
        <v>144971</v>
      </c>
      <c r="Q37" s="66"/>
    </row>
    <row r="38" spans="1:17">
      <c r="A38" s="65"/>
      <c r="B38" s="99"/>
      <c r="C38" s="66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66"/>
      <c r="Q38" s="66"/>
    </row>
    <row r="39" spans="1:17">
      <c r="A39" s="65" t="s">
        <v>55</v>
      </c>
      <c r="B39" s="96" t="s">
        <v>354</v>
      </c>
      <c r="C39" s="25" t="s">
        <v>12</v>
      </c>
      <c r="D39" s="63">
        <v>17637.2</v>
      </c>
      <c r="E39" s="63">
        <v>14973</v>
      </c>
      <c r="F39" s="63">
        <v>14212.9</v>
      </c>
      <c r="G39" s="117">
        <v>10831.2</v>
      </c>
      <c r="H39" s="117">
        <v>8494.7999999999993</v>
      </c>
      <c r="I39" s="117">
        <v>5321.3</v>
      </c>
      <c r="J39" s="117">
        <v>2395.3000000000002</v>
      </c>
      <c r="K39" s="117">
        <v>5261.4</v>
      </c>
      <c r="L39" s="117">
        <v>11834.6</v>
      </c>
      <c r="M39" s="117">
        <v>16331.7</v>
      </c>
      <c r="N39" s="117">
        <v>17776.5</v>
      </c>
      <c r="O39" s="117">
        <v>16222.5</v>
      </c>
      <c r="P39" s="66">
        <f t="shared" si="3"/>
        <v>141292.40000000002</v>
      </c>
      <c r="Q39" s="66"/>
    </row>
    <row r="40" spans="1:17">
      <c r="A40" s="65" t="s">
        <v>238</v>
      </c>
      <c r="B40" s="96" t="s">
        <v>145</v>
      </c>
      <c r="C40" s="25" t="s">
        <v>16</v>
      </c>
      <c r="D40" s="63">
        <v>7558.8</v>
      </c>
      <c r="E40" s="63">
        <v>6417</v>
      </c>
      <c r="F40" s="63">
        <v>7653.1</v>
      </c>
      <c r="G40" s="117">
        <v>7220.8</v>
      </c>
      <c r="H40" s="117">
        <v>6950.2</v>
      </c>
      <c r="I40" s="117">
        <v>4353.7</v>
      </c>
      <c r="J40" s="117">
        <v>1959.7</v>
      </c>
      <c r="K40" s="117">
        <v>3507.6</v>
      </c>
      <c r="L40" s="117">
        <v>6372.4</v>
      </c>
      <c r="M40" s="117">
        <v>6999.3</v>
      </c>
      <c r="N40" s="117">
        <v>7618.5</v>
      </c>
      <c r="O40" s="117">
        <v>6952.5</v>
      </c>
      <c r="P40" s="66">
        <f t="shared" si="3"/>
        <v>73563.600000000006</v>
      </c>
      <c r="Q40" s="66"/>
    </row>
    <row r="41" spans="1:17">
      <c r="A41" s="99"/>
      <c r="B41" s="106" t="s">
        <v>353</v>
      </c>
      <c r="C41" s="27" t="s">
        <v>11</v>
      </c>
      <c r="D41" s="108">
        <f>D39+D40</f>
        <v>25196</v>
      </c>
      <c r="E41" s="108">
        <f t="shared" ref="E41:O41" si="9">E39+E40</f>
        <v>21390</v>
      </c>
      <c r="F41" s="108">
        <f t="shared" si="9"/>
        <v>21866</v>
      </c>
      <c r="G41" s="125">
        <f t="shared" si="9"/>
        <v>18052</v>
      </c>
      <c r="H41" s="125">
        <f t="shared" si="9"/>
        <v>15445</v>
      </c>
      <c r="I41" s="125">
        <f t="shared" si="9"/>
        <v>9675</v>
      </c>
      <c r="J41" s="125">
        <f t="shared" si="9"/>
        <v>4355</v>
      </c>
      <c r="K41" s="125">
        <f t="shared" si="9"/>
        <v>8769</v>
      </c>
      <c r="L41" s="125">
        <f t="shared" si="9"/>
        <v>18207</v>
      </c>
      <c r="M41" s="125">
        <f t="shared" si="9"/>
        <v>23331</v>
      </c>
      <c r="N41" s="125">
        <f t="shared" si="9"/>
        <v>25395</v>
      </c>
      <c r="O41" s="125">
        <f t="shared" si="9"/>
        <v>23175</v>
      </c>
      <c r="P41" s="72">
        <f t="shared" si="3"/>
        <v>214856</v>
      </c>
      <c r="Q41" s="72"/>
    </row>
    <row r="42" spans="1:17">
      <c r="A42" s="65"/>
      <c r="B42" s="99"/>
      <c r="C42" s="6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66"/>
      <c r="Q42" s="66"/>
    </row>
    <row r="43" spans="1:17">
      <c r="A43" s="65" t="s">
        <v>59</v>
      </c>
      <c r="B43" s="99" t="s">
        <v>138</v>
      </c>
      <c r="C43" s="8" t="s">
        <v>12</v>
      </c>
      <c r="D43" s="63">
        <v>181115.9</v>
      </c>
      <c r="E43" s="63">
        <v>160831.29999999999</v>
      </c>
      <c r="F43" s="63">
        <v>161212.4</v>
      </c>
      <c r="G43" s="117">
        <v>128539.8</v>
      </c>
      <c r="H43" s="117">
        <v>115947.7</v>
      </c>
      <c r="I43" s="117">
        <v>93247.6</v>
      </c>
      <c r="J43" s="117">
        <v>52717</v>
      </c>
      <c r="K43" s="117">
        <v>66014.399999999994</v>
      </c>
      <c r="L43" s="117">
        <v>148599.1</v>
      </c>
      <c r="M43" s="117">
        <v>180863.9</v>
      </c>
      <c r="N43" s="117">
        <v>173735.8</v>
      </c>
      <c r="O43" s="117">
        <v>159888.4</v>
      </c>
      <c r="P43" s="66">
        <f t="shared" si="3"/>
        <v>1622713.2999999998</v>
      </c>
      <c r="Q43" s="66"/>
    </row>
    <row r="44" spans="1:17">
      <c r="A44" s="107" t="s">
        <v>239</v>
      </c>
      <c r="B44" s="99" t="s">
        <v>100</v>
      </c>
      <c r="C44" s="8" t="s">
        <v>16</v>
      </c>
      <c r="D44" s="61">
        <v>77621.100000000006</v>
      </c>
      <c r="E44" s="61">
        <v>68927.7</v>
      </c>
      <c r="F44" s="61">
        <v>86806.6</v>
      </c>
      <c r="G44" s="118">
        <v>85693.2</v>
      </c>
      <c r="H44" s="118">
        <v>94866.3</v>
      </c>
      <c r="I44" s="118">
        <v>76293.399999999994</v>
      </c>
      <c r="J44" s="118">
        <v>43132</v>
      </c>
      <c r="K44" s="118">
        <v>44009.599999999999</v>
      </c>
      <c r="L44" s="118">
        <v>80014.899999999994</v>
      </c>
      <c r="M44" s="118">
        <v>77513.100000000006</v>
      </c>
      <c r="N44" s="118">
        <v>74458.2</v>
      </c>
      <c r="O44" s="118">
        <v>68523.600000000006</v>
      </c>
      <c r="P44" s="66">
        <f t="shared" si="3"/>
        <v>877859.69999999984</v>
      </c>
      <c r="Q44" s="66"/>
    </row>
    <row r="45" spans="1:17">
      <c r="A45" s="65" t="s">
        <v>284</v>
      </c>
      <c r="B45" s="106" t="s">
        <v>285</v>
      </c>
      <c r="C45" s="9" t="s">
        <v>11</v>
      </c>
      <c r="D45" s="62">
        <f>D43+D44</f>
        <v>258737</v>
      </c>
      <c r="E45" s="62">
        <f t="shared" ref="E45:O45" si="10">E43+E44</f>
        <v>229759</v>
      </c>
      <c r="F45" s="62">
        <f t="shared" si="10"/>
        <v>248019</v>
      </c>
      <c r="G45" s="119">
        <f t="shared" si="10"/>
        <v>214233</v>
      </c>
      <c r="H45" s="119">
        <f t="shared" si="10"/>
        <v>210814</v>
      </c>
      <c r="I45" s="119">
        <f t="shared" si="10"/>
        <v>169541</v>
      </c>
      <c r="J45" s="119">
        <f t="shared" si="10"/>
        <v>95849</v>
      </c>
      <c r="K45" s="119">
        <f t="shared" si="10"/>
        <v>110024</v>
      </c>
      <c r="L45" s="119">
        <f t="shared" si="10"/>
        <v>228614</v>
      </c>
      <c r="M45" s="119">
        <f t="shared" si="10"/>
        <v>258377</v>
      </c>
      <c r="N45" s="119">
        <f t="shared" si="10"/>
        <v>248194</v>
      </c>
      <c r="O45" s="119">
        <f t="shared" si="10"/>
        <v>228412</v>
      </c>
      <c r="P45" s="72">
        <f t="shared" si="3"/>
        <v>2500573</v>
      </c>
      <c r="Q45" s="66"/>
    </row>
    <row r="46" spans="1:17">
      <c r="A46" s="65"/>
      <c r="B46" s="99"/>
      <c r="C46" s="6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66"/>
      <c r="Q46" s="66"/>
    </row>
    <row r="47" spans="1:17" s="5" customFormat="1" ht="15">
      <c r="A47" s="65" t="s">
        <v>60</v>
      </c>
      <c r="B47" s="99" t="s">
        <v>139</v>
      </c>
      <c r="C47" s="8" t="s">
        <v>12</v>
      </c>
      <c r="D47" s="63">
        <v>20932.8</v>
      </c>
      <c r="E47" s="63">
        <v>17145.8</v>
      </c>
      <c r="F47" s="63">
        <v>15871.1</v>
      </c>
      <c r="G47" s="117">
        <v>11686.8</v>
      </c>
      <c r="H47" s="117">
        <v>10126.1</v>
      </c>
      <c r="I47" s="117">
        <v>4360.8999999999996</v>
      </c>
      <c r="J47" s="117">
        <v>2462.4</v>
      </c>
      <c r="K47" s="117">
        <v>3724.8</v>
      </c>
      <c r="L47" s="117">
        <v>13188.5</v>
      </c>
      <c r="M47" s="117">
        <v>18022.900000000001</v>
      </c>
      <c r="N47" s="117">
        <v>21520.1</v>
      </c>
      <c r="O47" s="117">
        <v>19318.599999999999</v>
      </c>
      <c r="P47" s="66">
        <f t="shared" si="3"/>
        <v>158360.80000000002</v>
      </c>
      <c r="Q47" s="66"/>
    </row>
    <row r="48" spans="1:17">
      <c r="A48" s="65" t="s">
        <v>249</v>
      </c>
      <c r="B48" s="99" t="s">
        <v>130</v>
      </c>
      <c r="C48" s="8" t="s">
        <v>16</v>
      </c>
      <c r="D48" s="61">
        <v>8971.2000000000007</v>
      </c>
      <c r="E48" s="61">
        <v>7348.2</v>
      </c>
      <c r="F48" s="61">
        <v>8545.9</v>
      </c>
      <c r="G48" s="118">
        <v>7791.2</v>
      </c>
      <c r="H48" s="118">
        <v>8284.9</v>
      </c>
      <c r="I48" s="118">
        <v>3568.1</v>
      </c>
      <c r="J48" s="118">
        <v>2014.6</v>
      </c>
      <c r="K48" s="118">
        <v>2483.1999999999998</v>
      </c>
      <c r="L48" s="118">
        <v>7101.5</v>
      </c>
      <c r="M48" s="118">
        <v>7724.1</v>
      </c>
      <c r="N48" s="118">
        <v>9222.9</v>
      </c>
      <c r="O48" s="118">
        <v>8279.4</v>
      </c>
      <c r="P48" s="66">
        <f t="shared" si="3"/>
        <v>81335.199999999983</v>
      </c>
      <c r="Q48" s="66"/>
    </row>
    <row r="49" spans="1:17">
      <c r="A49" s="65"/>
      <c r="B49" s="106" t="s">
        <v>250</v>
      </c>
      <c r="C49" s="9" t="s">
        <v>11</v>
      </c>
      <c r="D49" s="62">
        <f>D47+D48</f>
        <v>29904</v>
      </c>
      <c r="E49" s="62">
        <f t="shared" ref="E49:O49" si="11">E47+E48</f>
        <v>24494</v>
      </c>
      <c r="F49" s="62">
        <f t="shared" si="11"/>
        <v>24417</v>
      </c>
      <c r="G49" s="119">
        <f t="shared" si="11"/>
        <v>19478</v>
      </c>
      <c r="H49" s="119">
        <f t="shared" si="11"/>
        <v>18411</v>
      </c>
      <c r="I49" s="119">
        <f t="shared" si="11"/>
        <v>7929</v>
      </c>
      <c r="J49" s="119">
        <f t="shared" si="11"/>
        <v>4477</v>
      </c>
      <c r="K49" s="119">
        <f t="shared" si="11"/>
        <v>6208</v>
      </c>
      <c r="L49" s="119">
        <f t="shared" si="11"/>
        <v>20290</v>
      </c>
      <c r="M49" s="119">
        <f t="shared" si="11"/>
        <v>25747</v>
      </c>
      <c r="N49" s="119">
        <f t="shared" si="11"/>
        <v>30743</v>
      </c>
      <c r="O49" s="119">
        <f t="shared" si="11"/>
        <v>27598</v>
      </c>
      <c r="P49" s="72">
        <f t="shared" si="3"/>
        <v>239696</v>
      </c>
      <c r="Q49" s="66"/>
    </row>
    <row r="50" spans="1:17">
      <c r="A50" s="65"/>
      <c r="B50" s="99"/>
      <c r="C50" s="66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66"/>
      <c r="Q50" s="66"/>
    </row>
    <row r="51" spans="1:17">
      <c r="A51" s="65" t="s">
        <v>61</v>
      </c>
      <c r="B51" s="96" t="s">
        <v>140</v>
      </c>
      <c r="C51" s="8" t="s">
        <v>12</v>
      </c>
      <c r="D51" s="63">
        <v>7350.7</v>
      </c>
      <c r="E51" s="63">
        <v>6054.3</v>
      </c>
      <c r="F51" s="63">
        <v>6076.9</v>
      </c>
      <c r="G51" s="117">
        <v>7200</v>
      </c>
      <c r="H51" s="117">
        <v>5898.8</v>
      </c>
      <c r="I51" s="117">
        <v>3798.8</v>
      </c>
      <c r="J51" s="117">
        <v>2404.1</v>
      </c>
      <c r="K51" s="117">
        <v>4621.8</v>
      </c>
      <c r="L51" s="117">
        <v>8051.6</v>
      </c>
      <c r="M51" s="117">
        <v>6979</v>
      </c>
      <c r="N51" s="117">
        <v>9389.7999999999993</v>
      </c>
      <c r="O51" s="117">
        <v>6520.5</v>
      </c>
      <c r="P51" s="66">
        <f t="shared" si="3"/>
        <v>74346.3</v>
      </c>
      <c r="Q51" s="66"/>
    </row>
    <row r="52" spans="1:17">
      <c r="A52" s="65"/>
      <c r="B52" s="96" t="s">
        <v>130</v>
      </c>
      <c r="C52" s="8" t="s">
        <v>16</v>
      </c>
      <c r="D52" s="61">
        <v>3150.3</v>
      </c>
      <c r="E52" s="61">
        <v>2594.6999999999998</v>
      </c>
      <c r="F52" s="61">
        <v>3272.1</v>
      </c>
      <c r="G52" s="118">
        <v>4800</v>
      </c>
      <c r="H52" s="118">
        <v>4826.2</v>
      </c>
      <c r="I52" s="118">
        <v>3108.2</v>
      </c>
      <c r="J52" s="118">
        <v>1966.9</v>
      </c>
      <c r="K52" s="118">
        <v>3081.2</v>
      </c>
      <c r="L52" s="118">
        <v>4335.3999999999996</v>
      </c>
      <c r="M52" s="118">
        <v>2991</v>
      </c>
      <c r="N52" s="118">
        <v>4024.2</v>
      </c>
      <c r="O52" s="118">
        <v>2794.5</v>
      </c>
      <c r="P52" s="66">
        <f t="shared" si="3"/>
        <v>40944.699999999997</v>
      </c>
      <c r="Q52" s="66"/>
    </row>
    <row r="53" spans="1:17">
      <c r="A53" s="65"/>
      <c r="B53" s="65" t="s">
        <v>286</v>
      </c>
      <c r="C53" s="9" t="s">
        <v>11</v>
      </c>
      <c r="D53" s="62">
        <f>D51+D52</f>
        <v>10501</v>
      </c>
      <c r="E53" s="62">
        <f t="shared" ref="E53:O53" si="12">E51+E52</f>
        <v>8649</v>
      </c>
      <c r="F53" s="62">
        <f t="shared" si="12"/>
        <v>9349</v>
      </c>
      <c r="G53" s="119">
        <f t="shared" si="12"/>
        <v>12000</v>
      </c>
      <c r="H53" s="119">
        <f t="shared" si="12"/>
        <v>10725</v>
      </c>
      <c r="I53" s="119">
        <f t="shared" si="12"/>
        <v>6907</v>
      </c>
      <c r="J53" s="119">
        <f t="shared" si="12"/>
        <v>4371</v>
      </c>
      <c r="K53" s="119">
        <f t="shared" si="12"/>
        <v>7703</v>
      </c>
      <c r="L53" s="119">
        <f t="shared" si="12"/>
        <v>12387</v>
      </c>
      <c r="M53" s="119">
        <f t="shared" si="12"/>
        <v>9970</v>
      </c>
      <c r="N53" s="119">
        <f t="shared" si="12"/>
        <v>13414</v>
      </c>
      <c r="O53" s="119">
        <f t="shared" si="12"/>
        <v>9315</v>
      </c>
      <c r="P53" s="72">
        <f t="shared" si="3"/>
        <v>115291</v>
      </c>
      <c r="Q53" s="66"/>
    </row>
    <row r="54" spans="1:17">
      <c r="A54" s="65"/>
      <c r="B54" s="99"/>
      <c r="C54" s="66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66"/>
      <c r="Q54" s="66"/>
    </row>
    <row r="55" spans="1:17">
      <c r="A55" s="65" t="s">
        <v>62</v>
      </c>
      <c r="B55" s="99" t="s">
        <v>141</v>
      </c>
      <c r="C55" s="8" t="s">
        <v>12</v>
      </c>
      <c r="D55" s="63">
        <v>11868.4</v>
      </c>
      <c r="E55" s="63">
        <v>10143</v>
      </c>
      <c r="F55" s="63">
        <v>8933.7000000000007</v>
      </c>
      <c r="G55" s="117">
        <v>7918.9</v>
      </c>
      <c r="H55" s="117">
        <v>6336</v>
      </c>
      <c r="I55" s="117">
        <v>2554.5</v>
      </c>
      <c r="J55" s="117">
        <v>1741.7</v>
      </c>
      <c r="K55" s="117">
        <v>2129.4</v>
      </c>
      <c r="L55" s="117">
        <v>8077.7</v>
      </c>
      <c r="M55" s="117">
        <v>9648.7000000000007</v>
      </c>
      <c r="N55" s="117">
        <v>10852.8</v>
      </c>
      <c r="O55" s="117">
        <v>9066.1</v>
      </c>
      <c r="P55" s="66">
        <f t="shared" si="3"/>
        <v>89270.900000000009</v>
      </c>
      <c r="Q55" s="66"/>
    </row>
    <row r="56" spans="1:17">
      <c r="A56" s="65" t="s">
        <v>238</v>
      </c>
      <c r="B56" s="65" t="s">
        <v>287</v>
      </c>
      <c r="C56" s="8" t="s">
        <v>16</v>
      </c>
      <c r="D56" s="61">
        <v>5086.3999999999996</v>
      </c>
      <c r="E56" s="61">
        <v>4347</v>
      </c>
      <c r="F56" s="61">
        <v>4810.5</v>
      </c>
      <c r="G56" s="118">
        <v>5279.3</v>
      </c>
      <c r="H56" s="118">
        <v>5184</v>
      </c>
      <c r="I56" s="118">
        <v>2090.1</v>
      </c>
      <c r="J56" s="118">
        <v>1425.1</v>
      </c>
      <c r="K56" s="118">
        <v>1419.6</v>
      </c>
      <c r="L56" s="118">
        <v>4349.5</v>
      </c>
      <c r="M56" s="118">
        <v>4135.1000000000004</v>
      </c>
      <c r="N56" s="118">
        <v>4651.2</v>
      </c>
      <c r="O56" s="118">
        <v>3885.5</v>
      </c>
      <c r="P56" s="66">
        <f t="shared" si="3"/>
        <v>46663.299999999996</v>
      </c>
      <c r="Q56" s="66"/>
    </row>
    <row r="57" spans="1:17">
      <c r="A57" s="65"/>
      <c r="B57" s="65" t="s">
        <v>288</v>
      </c>
      <c r="C57" s="9" t="s">
        <v>11</v>
      </c>
      <c r="D57" s="62">
        <f>D55+D56</f>
        <v>16954.8</v>
      </c>
      <c r="E57" s="62">
        <f t="shared" ref="E57:O57" si="13">E55+E56</f>
        <v>14490</v>
      </c>
      <c r="F57" s="62">
        <f t="shared" si="13"/>
        <v>13744.2</v>
      </c>
      <c r="G57" s="119">
        <f t="shared" si="13"/>
        <v>13198.2</v>
      </c>
      <c r="H57" s="119">
        <f t="shared" si="13"/>
        <v>11520</v>
      </c>
      <c r="I57" s="119">
        <f t="shared" si="13"/>
        <v>4644.6000000000004</v>
      </c>
      <c r="J57" s="119">
        <f t="shared" si="13"/>
        <v>3166.8</v>
      </c>
      <c r="K57" s="119">
        <f t="shared" si="13"/>
        <v>3549</v>
      </c>
      <c r="L57" s="119">
        <f t="shared" si="13"/>
        <v>12427.2</v>
      </c>
      <c r="M57" s="119">
        <f t="shared" si="13"/>
        <v>13783.800000000001</v>
      </c>
      <c r="N57" s="119">
        <f t="shared" si="13"/>
        <v>15504</v>
      </c>
      <c r="O57" s="119">
        <f t="shared" si="13"/>
        <v>12951.6</v>
      </c>
      <c r="P57" s="72">
        <f t="shared" si="3"/>
        <v>135934.20000000001</v>
      </c>
      <c r="Q57" s="66"/>
    </row>
    <row r="58" spans="1:17">
      <c r="A58" s="65"/>
      <c r="B58" s="101"/>
      <c r="C58" s="66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66"/>
      <c r="Q58" s="66"/>
    </row>
    <row r="59" spans="1:17">
      <c r="A59" s="65" t="s">
        <v>63</v>
      </c>
      <c r="B59" s="101" t="s">
        <v>142</v>
      </c>
      <c r="C59" s="8" t="s">
        <v>12</v>
      </c>
      <c r="D59" s="63">
        <v>17551.2</v>
      </c>
      <c r="E59" s="63">
        <v>14798.7</v>
      </c>
      <c r="F59" s="63">
        <v>13905.1</v>
      </c>
      <c r="G59" s="117">
        <v>12101.6</v>
      </c>
      <c r="H59" s="117">
        <v>10146.799999999999</v>
      </c>
      <c r="I59" s="117">
        <v>6790.6</v>
      </c>
      <c r="J59" s="117">
        <v>3790.1</v>
      </c>
      <c r="K59" s="117">
        <v>3914.4</v>
      </c>
      <c r="L59" s="117">
        <v>9727.2999999999993</v>
      </c>
      <c r="M59" s="117">
        <v>15614.3</v>
      </c>
      <c r="N59" s="117">
        <v>16847.900000000001</v>
      </c>
      <c r="O59" s="117">
        <v>15602.3</v>
      </c>
      <c r="P59" s="66">
        <f t="shared" si="3"/>
        <v>140790.29999999999</v>
      </c>
      <c r="Q59" s="66"/>
    </row>
    <row r="60" spans="1:17" s="5" customFormat="1" ht="15">
      <c r="A60" s="65" t="s">
        <v>238</v>
      </c>
      <c r="B60" s="128" t="s">
        <v>145</v>
      </c>
      <c r="C60" s="8" t="s">
        <v>16</v>
      </c>
      <c r="D60" s="61">
        <v>7522</v>
      </c>
      <c r="E60" s="61">
        <v>6342.3</v>
      </c>
      <c r="F60" s="61">
        <v>7487.3</v>
      </c>
      <c r="G60" s="118">
        <v>8067.8</v>
      </c>
      <c r="H60" s="118">
        <v>8302</v>
      </c>
      <c r="I60" s="118">
        <v>5556</v>
      </c>
      <c r="J60" s="118">
        <v>3100.5</v>
      </c>
      <c r="K60" s="118">
        <v>2609.6</v>
      </c>
      <c r="L60" s="118">
        <v>5237.7</v>
      </c>
      <c r="M60" s="118">
        <v>6691.9</v>
      </c>
      <c r="N60" s="118">
        <v>7220.5</v>
      </c>
      <c r="O60" s="118">
        <v>6686.7</v>
      </c>
      <c r="P60" s="66">
        <f t="shared" si="3"/>
        <v>74824.299999999988</v>
      </c>
      <c r="Q60" s="66"/>
    </row>
    <row r="61" spans="1:17">
      <c r="A61" s="65"/>
      <c r="B61" s="106" t="s">
        <v>289</v>
      </c>
      <c r="C61" s="9" t="s">
        <v>11</v>
      </c>
      <c r="D61" s="62">
        <f>D59+D60</f>
        <v>25073.200000000001</v>
      </c>
      <c r="E61" s="62">
        <f t="shared" ref="E61:O61" si="14">E59+E60</f>
        <v>21141</v>
      </c>
      <c r="F61" s="62">
        <f t="shared" si="14"/>
        <v>21392.400000000001</v>
      </c>
      <c r="G61" s="119">
        <f t="shared" si="14"/>
        <v>20169.400000000001</v>
      </c>
      <c r="H61" s="119">
        <f t="shared" si="14"/>
        <v>18448.8</v>
      </c>
      <c r="I61" s="119">
        <f t="shared" si="14"/>
        <v>12346.6</v>
      </c>
      <c r="J61" s="119">
        <f t="shared" si="14"/>
        <v>6890.6</v>
      </c>
      <c r="K61" s="119">
        <f t="shared" si="14"/>
        <v>6524</v>
      </c>
      <c r="L61" s="119">
        <f t="shared" si="14"/>
        <v>14965</v>
      </c>
      <c r="M61" s="119">
        <f t="shared" si="14"/>
        <v>22306.199999999997</v>
      </c>
      <c r="N61" s="119">
        <f t="shared" si="14"/>
        <v>24068.400000000001</v>
      </c>
      <c r="O61" s="119">
        <f t="shared" si="14"/>
        <v>22289</v>
      </c>
      <c r="P61" s="72">
        <f t="shared" si="3"/>
        <v>215614.6</v>
      </c>
      <c r="Q61" s="66"/>
    </row>
    <row r="62" spans="1:17">
      <c r="A62" s="65"/>
      <c r="B62" s="99"/>
      <c r="C62" s="66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66"/>
      <c r="Q62" s="66"/>
    </row>
    <row r="63" spans="1:17">
      <c r="A63" s="95" t="s">
        <v>192</v>
      </c>
      <c r="B63" s="96" t="s">
        <v>143</v>
      </c>
      <c r="C63" s="8" t="s">
        <v>12</v>
      </c>
      <c r="D63" s="63">
        <v>15076.2</v>
      </c>
      <c r="E63" s="63">
        <v>13663.2</v>
      </c>
      <c r="F63" s="63">
        <v>12762.2</v>
      </c>
      <c r="G63" s="117">
        <v>10600.7</v>
      </c>
      <c r="H63" s="117">
        <v>9104.4</v>
      </c>
      <c r="I63" s="117">
        <v>3606.2</v>
      </c>
      <c r="J63" s="117">
        <v>1979.8</v>
      </c>
      <c r="K63" s="117">
        <v>3216.8</v>
      </c>
      <c r="L63" s="117">
        <v>11441.3</v>
      </c>
      <c r="M63" s="117">
        <v>13610.1</v>
      </c>
      <c r="N63" s="117">
        <v>16302.1</v>
      </c>
      <c r="O63" s="117">
        <v>11933.2</v>
      </c>
      <c r="P63" s="66">
        <f t="shared" si="3"/>
        <v>123296.20000000001</v>
      </c>
      <c r="Q63" s="66"/>
    </row>
    <row r="64" spans="1:17">
      <c r="A64" s="107" t="s">
        <v>290</v>
      </c>
      <c r="B64" s="96" t="s">
        <v>145</v>
      </c>
      <c r="C64" s="8" t="s">
        <v>16</v>
      </c>
      <c r="D64" s="61">
        <v>6461.2</v>
      </c>
      <c r="E64" s="61">
        <v>5855.6</v>
      </c>
      <c r="F64" s="61">
        <v>6872</v>
      </c>
      <c r="G64" s="118">
        <v>7067.1</v>
      </c>
      <c r="H64" s="118">
        <v>7449</v>
      </c>
      <c r="I64" s="118">
        <v>2950.6</v>
      </c>
      <c r="J64" s="118">
        <v>1619.8</v>
      </c>
      <c r="K64" s="118">
        <v>2144.6</v>
      </c>
      <c r="L64" s="118">
        <v>6160.7</v>
      </c>
      <c r="M64" s="118">
        <v>5805.9</v>
      </c>
      <c r="N64" s="118">
        <v>6986.7</v>
      </c>
      <c r="O64" s="118">
        <v>5114.2</v>
      </c>
      <c r="P64" s="66">
        <f t="shared" si="3"/>
        <v>64487.399999999994</v>
      </c>
      <c r="Q64" s="66"/>
    </row>
    <row r="65" spans="1:17">
      <c r="A65" s="65" t="s">
        <v>249</v>
      </c>
      <c r="B65" s="106" t="s">
        <v>291</v>
      </c>
      <c r="C65" s="9" t="s">
        <v>11</v>
      </c>
      <c r="D65" s="62">
        <f>D63+D64</f>
        <v>21537.4</v>
      </c>
      <c r="E65" s="62">
        <f t="shared" ref="E65:O65" si="15">E63+E64</f>
        <v>19518.800000000003</v>
      </c>
      <c r="F65" s="62">
        <f t="shared" si="15"/>
        <v>19634.2</v>
      </c>
      <c r="G65" s="119">
        <f t="shared" si="15"/>
        <v>17667.800000000003</v>
      </c>
      <c r="H65" s="119">
        <f t="shared" si="15"/>
        <v>16553.400000000001</v>
      </c>
      <c r="I65" s="119">
        <f t="shared" si="15"/>
        <v>6556.7999999999993</v>
      </c>
      <c r="J65" s="119">
        <f t="shared" si="15"/>
        <v>3599.6</v>
      </c>
      <c r="K65" s="119">
        <f t="shared" si="15"/>
        <v>5361.4</v>
      </c>
      <c r="L65" s="119">
        <f t="shared" si="15"/>
        <v>17602</v>
      </c>
      <c r="M65" s="119">
        <f t="shared" si="15"/>
        <v>19416</v>
      </c>
      <c r="N65" s="119">
        <f t="shared" si="15"/>
        <v>23288.799999999999</v>
      </c>
      <c r="O65" s="119">
        <f t="shared" si="15"/>
        <v>17047.400000000001</v>
      </c>
      <c r="P65" s="72">
        <f t="shared" si="3"/>
        <v>187783.6</v>
      </c>
      <c r="Q65" s="66"/>
    </row>
    <row r="66" spans="1:17">
      <c r="A66" s="65"/>
      <c r="B66" s="99"/>
      <c r="C66" s="6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66"/>
      <c r="Q66" s="66"/>
    </row>
    <row r="67" spans="1:17">
      <c r="A67" s="65" t="s">
        <v>66</v>
      </c>
      <c r="B67" s="99" t="s">
        <v>342</v>
      </c>
      <c r="C67" s="8" t="s">
        <v>12</v>
      </c>
      <c r="D67" s="63">
        <v>7381.4</v>
      </c>
      <c r="E67" s="63">
        <v>6097.3</v>
      </c>
      <c r="F67" s="63">
        <v>5456.9</v>
      </c>
      <c r="G67" s="117">
        <v>4852.3</v>
      </c>
      <c r="H67" s="117">
        <v>4253.5</v>
      </c>
      <c r="I67" s="117">
        <v>1643.8</v>
      </c>
      <c r="J67" s="117">
        <v>1186.2</v>
      </c>
      <c r="K67" s="117">
        <v>1786.1</v>
      </c>
      <c r="L67" s="117">
        <v>5907.7</v>
      </c>
      <c r="M67" s="117">
        <v>6865.1</v>
      </c>
      <c r="N67" s="117">
        <v>7362.3</v>
      </c>
      <c r="O67" s="117">
        <v>6168.4</v>
      </c>
      <c r="P67" s="66">
        <f t="shared" ref="P67:P104" si="16">SUM(D67:O67)</f>
        <v>58961</v>
      </c>
      <c r="Q67" s="66"/>
    </row>
    <row r="68" spans="1:17">
      <c r="A68" s="65"/>
      <c r="B68" s="65" t="s">
        <v>330</v>
      </c>
      <c r="C68" s="8" t="s">
        <v>16</v>
      </c>
      <c r="D68" s="61">
        <v>3163.4</v>
      </c>
      <c r="E68" s="61">
        <v>2613.1</v>
      </c>
      <c r="F68" s="61">
        <v>2938.3</v>
      </c>
      <c r="G68" s="118">
        <v>3234.9</v>
      </c>
      <c r="H68" s="118">
        <v>3480.1</v>
      </c>
      <c r="I68" s="118">
        <v>1345</v>
      </c>
      <c r="J68" s="118">
        <v>970.6</v>
      </c>
      <c r="K68" s="118">
        <v>1190.7</v>
      </c>
      <c r="L68" s="118">
        <v>3181.1</v>
      </c>
      <c r="M68" s="118">
        <v>2942.1</v>
      </c>
      <c r="N68" s="118">
        <v>3155.3</v>
      </c>
      <c r="O68" s="118">
        <v>2643.6</v>
      </c>
      <c r="P68" s="66">
        <f t="shared" si="16"/>
        <v>30858.199999999993</v>
      </c>
      <c r="Q68" s="66"/>
    </row>
    <row r="69" spans="1:17">
      <c r="A69" s="65"/>
      <c r="B69" s="65"/>
      <c r="C69" s="9" t="s">
        <v>11</v>
      </c>
      <c r="D69" s="62">
        <f t="shared" ref="D69:O69" si="17">D67+D68</f>
        <v>10544.8</v>
      </c>
      <c r="E69" s="62">
        <f t="shared" si="17"/>
        <v>8710.4</v>
      </c>
      <c r="F69" s="62">
        <f t="shared" si="17"/>
        <v>8395.2000000000007</v>
      </c>
      <c r="G69" s="119">
        <f t="shared" si="17"/>
        <v>8087.2000000000007</v>
      </c>
      <c r="H69" s="119">
        <f t="shared" si="17"/>
        <v>7733.6</v>
      </c>
      <c r="I69" s="119">
        <f t="shared" si="17"/>
        <v>2988.8</v>
      </c>
      <c r="J69" s="119">
        <f t="shared" si="17"/>
        <v>2156.8000000000002</v>
      </c>
      <c r="K69" s="119">
        <f t="shared" si="17"/>
        <v>2976.8</v>
      </c>
      <c r="L69" s="119">
        <f t="shared" si="17"/>
        <v>9088.7999999999993</v>
      </c>
      <c r="M69" s="119">
        <f t="shared" si="17"/>
        <v>9807.2000000000007</v>
      </c>
      <c r="N69" s="119">
        <f t="shared" si="17"/>
        <v>10517.6</v>
      </c>
      <c r="O69" s="119">
        <f t="shared" si="17"/>
        <v>8812</v>
      </c>
      <c r="P69" s="72">
        <f t="shared" si="16"/>
        <v>89819.200000000012</v>
      </c>
      <c r="Q69" s="66"/>
    </row>
    <row r="70" spans="1:17">
      <c r="A70" s="65"/>
      <c r="B70" s="99"/>
      <c r="C70" s="66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66"/>
      <c r="Q70" s="66"/>
    </row>
    <row r="71" spans="1:17">
      <c r="A71" s="65" t="s">
        <v>67</v>
      </c>
      <c r="B71" s="96" t="s">
        <v>355</v>
      </c>
      <c r="C71" s="8" t="s">
        <v>12</v>
      </c>
      <c r="D71" s="63">
        <v>12081.3</v>
      </c>
      <c r="E71" s="63">
        <v>10385.799999999999</v>
      </c>
      <c r="F71" s="63">
        <v>9155.2999999999993</v>
      </c>
      <c r="G71" s="117">
        <v>8208.7000000000007</v>
      </c>
      <c r="H71" s="117">
        <v>7260</v>
      </c>
      <c r="I71" s="117">
        <v>3078.6</v>
      </c>
      <c r="J71" s="117">
        <v>1201.5</v>
      </c>
      <c r="K71" s="117">
        <v>2466.6999999999998</v>
      </c>
      <c r="L71" s="117">
        <v>9068.7000000000007</v>
      </c>
      <c r="M71" s="117">
        <v>10741.5</v>
      </c>
      <c r="N71" s="117">
        <v>12052.7</v>
      </c>
      <c r="O71" s="117">
        <v>11038.1</v>
      </c>
      <c r="P71" s="66">
        <f t="shared" si="16"/>
        <v>96738.9</v>
      </c>
      <c r="Q71" s="66"/>
    </row>
    <row r="72" spans="1:17">
      <c r="A72" s="65"/>
      <c r="B72" s="65" t="s">
        <v>292</v>
      </c>
      <c r="C72" s="8" t="s">
        <v>16</v>
      </c>
      <c r="D72" s="61">
        <v>5177.7</v>
      </c>
      <c r="E72" s="61">
        <v>4451</v>
      </c>
      <c r="F72" s="61">
        <v>4929.7</v>
      </c>
      <c r="G72" s="118">
        <v>5472.5</v>
      </c>
      <c r="H72" s="118">
        <v>5940</v>
      </c>
      <c r="I72" s="118">
        <v>2518.8000000000002</v>
      </c>
      <c r="J72" s="118">
        <v>983.1</v>
      </c>
      <c r="K72" s="118">
        <v>1644.5</v>
      </c>
      <c r="L72" s="118">
        <v>4883.1000000000004</v>
      </c>
      <c r="M72" s="118">
        <v>4603.5</v>
      </c>
      <c r="N72" s="118">
        <v>5165.5</v>
      </c>
      <c r="O72" s="118">
        <v>4730.5</v>
      </c>
      <c r="P72" s="66">
        <f t="shared" si="16"/>
        <v>50499.9</v>
      </c>
      <c r="Q72" s="66"/>
    </row>
    <row r="73" spans="1:17">
      <c r="A73" s="65"/>
      <c r="B73" s="65"/>
      <c r="C73" s="9" t="s">
        <v>11</v>
      </c>
      <c r="D73" s="62">
        <f>D71+D72</f>
        <v>17259</v>
      </c>
      <c r="E73" s="62">
        <f t="shared" ref="E73:O73" si="18">E71+E72</f>
        <v>14836.8</v>
      </c>
      <c r="F73" s="62">
        <f t="shared" si="18"/>
        <v>14085</v>
      </c>
      <c r="G73" s="119">
        <f t="shared" si="18"/>
        <v>13681.2</v>
      </c>
      <c r="H73" s="119">
        <f t="shared" si="18"/>
        <v>13200</v>
      </c>
      <c r="I73" s="119">
        <f t="shared" si="18"/>
        <v>5597.4</v>
      </c>
      <c r="J73" s="119">
        <f t="shared" si="18"/>
        <v>2184.6</v>
      </c>
      <c r="K73" s="119">
        <f t="shared" si="18"/>
        <v>4111.2</v>
      </c>
      <c r="L73" s="119">
        <f t="shared" si="18"/>
        <v>13951.800000000001</v>
      </c>
      <c r="M73" s="119">
        <f t="shared" si="18"/>
        <v>15345</v>
      </c>
      <c r="N73" s="119">
        <f t="shared" si="18"/>
        <v>17218.2</v>
      </c>
      <c r="O73" s="119">
        <f t="shared" si="18"/>
        <v>15768.6</v>
      </c>
      <c r="P73" s="72">
        <f t="shared" si="16"/>
        <v>147238.80000000002</v>
      </c>
      <c r="Q73" s="66"/>
    </row>
    <row r="74" spans="1:17">
      <c r="A74" s="65"/>
      <c r="B74" s="99"/>
      <c r="C74" s="66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66"/>
      <c r="Q74" s="66"/>
    </row>
    <row r="75" spans="1:17">
      <c r="A75" s="65" t="s">
        <v>68</v>
      </c>
      <c r="B75" s="99" t="s">
        <v>343</v>
      </c>
      <c r="C75" s="8" t="s">
        <v>12</v>
      </c>
      <c r="D75" s="63">
        <v>12251.4</v>
      </c>
      <c r="E75" s="63">
        <v>10425.200000000001</v>
      </c>
      <c r="F75" s="63">
        <v>9708.2999999999993</v>
      </c>
      <c r="G75" s="117">
        <v>7836.4</v>
      </c>
      <c r="H75" s="117">
        <v>6518.7</v>
      </c>
      <c r="I75" s="117">
        <v>3450.3</v>
      </c>
      <c r="J75" s="117">
        <v>2542.1</v>
      </c>
      <c r="K75" s="117">
        <v>3294.2</v>
      </c>
      <c r="L75" s="117">
        <v>8059.5</v>
      </c>
      <c r="M75" s="117">
        <v>10529.4</v>
      </c>
      <c r="N75" s="117">
        <v>11850.6</v>
      </c>
      <c r="O75" s="117">
        <v>11134.3</v>
      </c>
      <c r="P75" s="66">
        <f t="shared" si="16"/>
        <v>97600.4</v>
      </c>
      <c r="Q75" s="66"/>
    </row>
    <row r="76" spans="1:17">
      <c r="A76" s="65" t="s">
        <v>238</v>
      </c>
      <c r="B76" s="106" t="s">
        <v>337</v>
      </c>
      <c r="C76" s="8" t="s">
        <v>16</v>
      </c>
      <c r="D76" s="61">
        <v>5250.6</v>
      </c>
      <c r="E76" s="61">
        <v>4468</v>
      </c>
      <c r="F76" s="61">
        <v>5227.5</v>
      </c>
      <c r="G76" s="118">
        <v>5224.2</v>
      </c>
      <c r="H76" s="118">
        <v>5333.5</v>
      </c>
      <c r="I76" s="118">
        <v>2822.9</v>
      </c>
      <c r="J76" s="118">
        <v>2079.9</v>
      </c>
      <c r="K76" s="118">
        <v>2196.1999999999998</v>
      </c>
      <c r="L76" s="118">
        <v>4339.7</v>
      </c>
      <c r="M76" s="118">
        <v>4512.6000000000004</v>
      </c>
      <c r="N76" s="118">
        <v>5078.8</v>
      </c>
      <c r="O76" s="118">
        <v>4771.8999999999996</v>
      </c>
      <c r="P76" s="66">
        <f t="shared" si="16"/>
        <v>51305.8</v>
      </c>
      <c r="Q76" s="66"/>
    </row>
    <row r="77" spans="1:17">
      <c r="A77" s="65"/>
      <c r="B77" s="65"/>
      <c r="C77" s="9" t="s">
        <v>11</v>
      </c>
      <c r="D77" s="62">
        <f>D75+D76</f>
        <v>17502</v>
      </c>
      <c r="E77" s="62">
        <f t="shared" ref="E77:O77" si="19">E75+E76</f>
        <v>14893.2</v>
      </c>
      <c r="F77" s="62">
        <f t="shared" si="19"/>
        <v>14935.8</v>
      </c>
      <c r="G77" s="119">
        <f t="shared" si="19"/>
        <v>13060.599999999999</v>
      </c>
      <c r="H77" s="119">
        <f t="shared" si="19"/>
        <v>11852.2</v>
      </c>
      <c r="I77" s="119">
        <f t="shared" si="19"/>
        <v>6273.2000000000007</v>
      </c>
      <c r="J77" s="119">
        <f t="shared" si="19"/>
        <v>4622</v>
      </c>
      <c r="K77" s="119">
        <f t="shared" si="19"/>
        <v>5490.4</v>
      </c>
      <c r="L77" s="119">
        <f t="shared" si="19"/>
        <v>12399.2</v>
      </c>
      <c r="M77" s="119">
        <f t="shared" si="19"/>
        <v>15042</v>
      </c>
      <c r="N77" s="119">
        <f t="shared" si="19"/>
        <v>16929.400000000001</v>
      </c>
      <c r="O77" s="119">
        <f t="shared" si="19"/>
        <v>15906.199999999999</v>
      </c>
      <c r="P77" s="72">
        <f t="shared" si="16"/>
        <v>148906.20000000001</v>
      </c>
      <c r="Q77" s="66"/>
    </row>
    <row r="78" spans="1:17">
      <c r="A78" s="65"/>
      <c r="B78" s="99"/>
      <c r="C78" s="66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66"/>
      <c r="Q78" s="66"/>
    </row>
    <row r="79" spans="1:17">
      <c r="A79" s="95" t="s">
        <v>344</v>
      </c>
      <c r="B79" s="96" t="s">
        <v>356</v>
      </c>
      <c r="C79" s="8" t="s">
        <v>12</v>
      </c>
      <c r="D79" s="63">
        <v>24429.3</v>
      </c>
      <c r="E79" s="63">
        <v>19592.3</v>
      </c>
      <c r="F79" s="63">
        <v>17964.7</v>
      </c>
      <c r="G79" s="117">
        <v>17979.599999999999</v>
      </c>
      <c r="H79" s="117">
        <v>15179.5</v>
      </c>
      <c r="I79" s="117">
        <v>9791.6</v>
      </c>
      <c r="J79" s="117">
        <v>7956.9</v>
      </c>
      <c r="K79" s="117">
        <v>10428</v>
      </c>
      <c r="L79" s="117">
        <v>19949.2</v>
      </c>
      <c r="M79" s="117">
        <v>22952.3</v>
      </c>
      <c r="N79" s="117">
        <v>24158.400000000001</v>
      </c>
      <c r="O79" s="117">
        <v>22372</v>
      </c>
      <c r="P79" s="66">
        <f t="shared" ref="P79:P81" si="20">SUM(D79:O79)</f>
        <v>212753.8</v>
      </c>
      <c r="Q79" s="66"/>
    </row>
    <row r="80" spans="1:17">
      <c r="A80" s="112" t="s">
        <v>238</v>
      </c>
      <c r="B80" s="96" t="s">
        <v>130</v>
      </c>
      <c r="C80" s="8" t="s">
        <v>16</v>
      </c>
      <c r="D80" s="61">
        <v>10469.700000000001</v>
      </c>
      <c r="E80" s="61">
        <v>8396.7000000000007</v>
      </c>
      <c r="F80" s="61">
        <v>9673.2999999999993</v>
      </c>
      <c r="G80" s="118">
        <v>11986.4</v>
      </c>
      <c r="H80" s="118">
        <v>12419.5</v>
      </c>
      <c r="I80" s="118">
        <v>8011.4</v>
      </c>
      <c r="J80" s="118">
        <v>6510.1</v>
      </c>
      <c r="K80" s="118">
        <v>6952</v>
      </c>
      <c r="L80" s="118">
        <v>10741.8</v>
      </c>
      <c r="M80" s="118">
        <v>9836.7000000000007</v>
      </c>
      <c r="N80" s="118">
        <v>10353.6</v>
      </c>
      <c r="O80" s="118">
        <v>9588</v>
      </c>
      <c r="P80" s="66">
        <f t="shared" si="20"/>
        <v>114939.20000000001</v>
      </c>
      <c r="Q80" s="66"/>
    </row>
    <row r="81" spans="1:17">
      <c r="A81" s="95"/>
      <c r="B81" s="113" t="s">
        <v>348</v>
      </c>
      <c r="C81" s="9" t="s">
        <v>11</v>
      </c>
      <c r="D81" s="62">
        <f>D79+D80</f>
        <v>34899</v>
      </c>
      <c r="E81" s="62">
        <f t="shared" ref="E81:O81" si="21">E79+E80</f>
        <v>27989</v>
      </c>
      <c r="F81" s="62">
        <f t="shared" si="21"/>
        <v>27638</v>
      </c>
      <c r="G81" s="119">
        <f t="shared" si="21"/>
        <v>29966</v>
      </c>
      <c r="H81" s="119">
        <f t="shared" si="21"/>
        <v>27599</v>
      </c>
      <c r="I81" s="119">
        <f t="shared" si="21"/>
        <v>17803</v>
      </c>
      <c r="J81" s="119">
        <f t="shared" si="21"/>
        <v>14467</v>
      </c>
      <c r="K81" s="119">
        <f t="shared" si="21"/>
        <v>17380</v>
      </c>
      <c r="L81" s="119">
        <f t="shared" si="21"/>
        <v>30691</v>
      </c>
      <c r="M81" s="119">
        <f t="shared" si="21"/>
        <v>32789</v>
      </c>
      <c r="N81" s="119">
        <f t="shared" si="21"/>
        <v>34512</v>
      </c>
      <c r="O81" s="119">
        <f t="shared" si="21"/>
        <v>31960</v>
      </c>
      <c r="P81" s="72">
        <f t="shared" si="20"/>
        <v>327693</v>
      </c>
      <c r="Q81" s="66"/>
    </row>
    <row r="82" spans="1:17">
      <c r="A82" s="95"/>
      <c r="B82" s="96"/>
      <c r="C82" s="66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66"/>
      <c r="Q82" s="66"/>
    </row>
    <row r="83" spans="1:17">
      <c r="A83" s="95" t="s">
        <v>69</v>
      </c>
      <c r="B83" s="96" t="s">
        <v>345</v>
      </c>
      <c r="C83" s="8" t="s">
        <v>12</v>
      </c>
      <c r="D83" s="63">
        <v>19012.7</v>
      </c>
      <c r="E83" s="63">
        <v>16783.900000000001</v>
      </c>
      <c r="F83" s="63">
        <v>15521.4</v>
      </c>
      <c r="G83" s="117">
        <v>12346.2</v>
      </c>
      <c r="H83" s="117">
        <v>9737.7999999999993</v>
      </c>
      <c r="I83" s="117">
        <v>2585.5</v>
      </c>
      <c r="J83" s="117">
        <v>1560.9</v>
      </c>
      <c r="K83" s="117">
        <v>3134.4</v>
      </c>
      <c r="L83" s="117">
        <v>13713.1</v>
      </c>
      <c r="M83" s="117">
        <v>17496.5</v>
      </c>
      <c r="N83" s="117">
        <v>18680.2</v>
      </c>
      <c r="O83" s="117">
        <v>16203.6</v>
      </c>
      <c r="P83" s="66">
        <f t="shared" si="16"/>
        <v>146776.20000000001</v>
      </c>
      <c r="Q83" s="66"/>
    </row>
    <row r="84" spans="1:17">
      <c r="A84" s="112" t="s">
        <v>238</v>
      </c>
      <c r="B84" s="95" t="s">
        <v>346</v>
      </c>
      <c r="C84" s="8" t="s">
        <v>16</v>
      </c>
      <c r="D84" s="61">
        <v>8148.3</v>
      </c>
      <c r="E84" s="61">
        <v>7193.1</v>
      </c>
      <c r="F84" s="61">
        <v>8357.6</v>
      </c>
      <c r="G84" s="118">
        <v>8230.7999999999993</v>
      </c>
      <c r="H84" s="118">
        <v>7967.2</v>
      </c>
      <c r="I84" s="118">
        <v>2115.5</v>
      </c>
      <c r="J84" s="118">
        <v>1277.0999999999999</v>
      </c>
      <c r="K84" s="118">
        <v>2089.6</v>
      </c>
      <c r="L84" s="118">
        <v>7383.9</v>
      </c>
      <c r="M84" s="118">
        <v>7498.5</v>
      </c>
      <c r="N84" s="118">
        <v>8005.8</v>
      </c>
      <c r="O84" s="118">
        <v>6944.4</v>
      </c>
      <c r="P84" s="66">
        <f t="shared" si="16"/>
        <v>75211.799999999988</v>
      </c>
      <c r="Q84" s="66"/>
    </row>
    <row r="85" spans="1:17">
      <c r="A85" s="95"/>
      <c r="B85" s="95" t="s">
        <v>347</v>
      </c>
      <c r="C85" s="9" t="s">
        <v>11</v>
      </c>
      <c r="D85" s="62">
        <f>D83+D84</f>
        <v>27161</v>
      </c>
      <c r="E85" s="62">
        <f t="shared" ref="E85:O85" si="22">E83+E84</f>
        <v>23977</v>
      </c>
      <c r="F85" s="62">
        <f t="shared" si="22"/>
        <v>23879</v>
      </c>
      <c r="G85" s="119">
        <f t="shared" si="22"/>
        <v>20577</v>
      </c>
      <c r="H85" s="119">
        <f t="shared" si="22"/>
        <v>17705</v>
      </c>
      <c r="I85" s="119">
        <f t="shared" si="22"/>
        <v>4701</v>
      </c>
      <c r="J85" s="119">
        <f t="shared" si="22"/>
        <v>2838</v>
      </c>
      <c r="K85" s="119">
        <f t="shared" si="22"/>
        <v>5224</v>
      </c>
      <c r="L85" s="119">
        <f t="shared" si="22"/>
        <v>21097</v>
      </c>
      <c r="M85" s="119">
        <f t="shared" si="22"/>
        <v>24995</v>
      </c>
      <c r="N85" s="119">
        <f t="shared" si="22"/>
        <v>26686</v>
      </c>
      <c r="O85" s="119">
        <f t="shared" si="22"/>
        <v>23148</v>
      </c>
      <c r="P85" s="72">
        <f t="shared" si="16"/>
        <v>221988</v>
      </c>
      <c r="Q85" s="66"/>
    </row>
    <row r="86" spans="1:17">
      <c r="A86" s="65"/>
      <c r="B86" s="99"/>
      <c r="C86" s="66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66"/>
      <c r="Q86" s="66"/>
    </row>
    <row r="87" spans="1:17">
      <c r="A87" s="65" t="s">
        <v>77</v>
      </c>
      <c r="B87" s="99" t="s">
        <v>144</v>
      </c>
      <c r="C87" s="8" t="s">
        <v>12</v>
      </c>
      <c r="D87" s="63">
        <v>19146.400000000001</v>
      </c>
      <c r="E87" s="63">
        <v>17487.900000000001</v>
      </c>
      <c r="F87" s="117">
        <v>17473.5</v>
      </c>
      <c r="G87" s="117">
        <v>14754.6</v>
      </c>
      <c r="H87" s="117">
        <v>15008</v>
      </c>
      <c r="I87" s="117">
        <v>8738.6</v>
      </c>
      <c r="J87" s="117">
        <v>2960.2</v>
      </c>
      <c r="K87" s="117">
        <v>4809.3999999999996</v>
      </c>
      <c r="L87" s="117">
        <v>15913.9</v>
      </c>
      <c r="M87" s="117">
        <v>17801</v>
      </c>
      <c r="N87" s="117">
        <v>18829.400000000001</v>
      </c>
      <c r="O87" s="117">
        <v>17115.400000000001</v>
      </c>
      <c r="P87" s="66">
        <f t="shared" si="16"/>
        <v>170038.3</v>
      </c>
      <c r="Q87" s="66"/>
    </row>
    <row r="88" spans="1:17">
      <c r="A88" s="107" t="s">
        <v>237</v>
      </c>
      <c r="B88" s="99" t="s">
        <v>130</v>
      </c>
      <c r="C88" s="8" t="s">
        <v>16</v>
      </c>
      <c r="D88" s="61">
        <v>8221.2999999999993</v>
      </c>
      <c r="E88" s="61">
        <v>7508.7</v>
      </c>
      <c r="F88" s="118">
        <v>9420.2000000000007</v>
      </c>
      <c r="G88" s="118">
        <v>9836.4</v>
      </c>
      <c r="H88" s="118">
        <v>12279.3</v>
      </c>
      <c r="I88" s="118">
        <v>7149.7</v>
      </c>
      <c r="J88" s="118">
        <v>2422.1</v>
      </c>
      <c r="K88" s="118">
        <v>3206.2</v>
      </c>
      <c r="L88" s="118">
        <v>8569.1</v>
      </c>
      <c r="M88" s="118">
        <v>7643</v>
      </c>
      <c r="N88" s="118">
        <v>8069.7</v>
      </c>
      <c r="O88" s="118">
        <v>7335.2</v>
      </c>
      <c r="P88" s="66">
        <f t="shared" si="16"/>
        <v>91660.89999999998</v>
      </c>
      <c r="Q88" s="66"/>
    </row>
    <row r="89" spans="1:17">
      <c r="A89" s="65" t="s">
        <v>249</v>
      </c>
      <c r="B89" s="106" t="s">
        <v>293</v>
      </c>
      <c r="C89" s="9" t="s">
        <v>11</v>
      </c>
      <c r="D89" s="62">
        <f>D87+D88</f>
        <v>27367.7</v>
      </c>
      <c r="E89" s="62">
        <f t="shared" ref="E89:O89" si="23">E87+E88</f>
        <v>24996.600000000002</v>
      </c>
      <c r="F89" s="119">
        <f t="shared" si="23"/>
        <v>26893.7</v>
      </c>
      <c r="G89" s="119">
        <f t="shared" si="23"/>
        <v>24591</v>
      </c>
      <c r="H89" s="119">
        <f t="shared" si="23"/>
        <v>27287.3</v>
      </c>
      <c r="I89" s="119">
        <f t="shared" si="23"/>
        <v>15888.3</v>
      </c>
      <c r="J89" s="119">
        <f t="shared" si="23"/>
        <v>5382.2999999999993</v>
      </c>
      <c r="K89" s="119">
        <f t="shared" si="23"/>
        <v>8015.5999999999995</v>
      </c>
      <c r="L89" s="119">
        <f t="shared" si="23"/>
        <v>24483</v>
      </c>
      <c r="M89" s="119">
        <f t="shared" si="23"/>
        <v>25444</v>
      </c>
      <c r="N89" s="119">
        <f t="shared" si="23"/>
        <v>26899.100000000002</v>
      </c>
      <c r="O89" s="119">
        <f t="shared" si="23"/>
        <v>24450.600000000002</v>
      </c>
      <c r="P89" s="72">
        <f t="shared" si="16"/>
        <v>261699.19999999998</v>
      </c>
      <c r="Q89" s="66"/>
    </row>
    <row r="90" spans="1:17">
      <c r="A90" s="65"/>
      <c r="B90" s="99"/>
      <c r="C90" s="66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66"/>
      <c r="Q90" s="66"/>
    </row>
    <row r="91" spans="1:17">
      <c r="A91" s="65" t="s">
        <v>83</v>
      </c>
      <c r="B91" s="96" t="s">
        <v>350</v>
      </c>
      <c r="C91" s="8" t="s">
        <v>12</v>
      </c>
      <c r="D91" s="61">
        <v>13399.1</v>
      </c>
      <c r="E91" s="61">
        <v>11752.7</v>
      </c>
      <c r="F91" s="61">
        <v>10263.200000000001</v>
      </c>
      <c r="G91" s="118">
        <v>10885.2</v>
      </c>
      <c r="H91" s="118">
        <v>9092.9</v>
      </c>
      <c r="I91" s="118">
        <v>4269.8999999999996</v>
      </c>
      <c r="J91" s="118">
        <v>2490.6999999999998</v>
      </c>
      <c r="K91" s="118">
        <v>3402</v>
      </c>
      <c r="L91" s="118">
        <v>10962.3</v>
      </c>
      <c r="M91" s="118">
        <v>12623.4</v>
      </c>
      <c r="N91" s="118">
        <v>14258.7</v>
      </c>
      <c r="O91" s="118">
        <v>12705.4</v>
      </c>
      <c r="P91" s="66">
        <f t="shared" si="16"/>
        <v>116105.49999999999</v>
      </c>
      <c r="Q91" s="66"/>
    </row>
    <row r="92" spans="1:17">
      <c r="A92" s="65"/>
      <c r="B92" s="65" t="s">
        <v>294</v>
      </c>
      <c r="C92" s="8" t="s">
        <v>16</v>
      </c>
      <c r="D92" s="61">
        <v>5742.4</v>
      </c>
      <c r="E92" s="61">
        <v>5036.8</v>
      </c>
      <c r="F92" s="61">
        <v>5526.3</v>
      </c>
      <c r="G92" s="118">
        <v>7256.8</v>
      </c>
      <c r="H92" s="118">
        <v>7439.6</v>
      </c>
      <c r="I92" s="118">
        <v>3493.6</v>
      </c>
      <c r="J92" s="118">
        <v>2037.8</v>
      </c>
      <c r="K92" s="118">
        <v>2268</v>
      </c>
      <c r="L92" s="118">
        <v>5902.7</v>
      </c>
      <c r="M92" s="118">
        <v>5410.1</v>
      </c>
      <c r="N92" s="118">
        <v>6110.8</v>
      </c>
      <c r="O92" s="118">
        <v>5445.1</v>
      </c>
      <c r="P92" s="66">
        <f t="shared" si="16"/>
        <v>61670</v>
      </c>
      <c r="Q92" s="66"/>
    </row>
    <row r="93" spans="1:17">
      <c r="A93" s="65"/>
      <c r="B93" s="65"/>
      <c r="C93" s="9" t="s">
        <v>11</v>
      </c>
      <c r="D93" s="62">
        <f>D91+D92</f>
        <v>19141.5</v>
      </c>
      <c r="E93" s="62">
        <f t="shared" ref="E93:O93" si="24">E91+E92</f>
        <v>16789.5</v>
      </c>
      <c r="F93" s="62">
        <f t="shared" si="24"/>
        <v>15789.5</v>
      </c>
      <c r="G93" s="119">
        <f t="shared" si="24"/>
        <v>18142</v>
      </c>
      <c r="H93" s="119">
        <f t="shared" si="24"/>
        <v>16532.5</v>
      </c>
      <c r="I93" s="119">
        <f t="shared" si="24"/>
        <v>7763.5</v>
      </c>
      <c r="J93" s="119">
        <f t="shared" si="24"/>
        <v>4528.5</v>
      </c>
      <c r="K93" s="119">
        <f t="shared" si="24"/>
        <v>5670</v>
      </c>
      <c r="L93" s="119">
        <f t="shared" si="24"/>
        <v>16865</v>
      </c>
      <c r="M93" s="119">
        <f t="shared" si="24"/>
        <v>18033.5</v>
      </c>
      <c r="N93" s="119">
        <f t="shared" si="24"/>
        <v>20369.5</v>
      </c>
      <c r="O93" s="119">
        <f t="shared" si="24"/>
        <v>18150.5</v>
      </c>
      <c r="P93" s="72">
        <f t="shared" si="16"/>
        <v>177775.5</v>
      </c>
      <c r="Q93" s="66"/>
    </row>
    <row r="94" spans="1:17">
      <c r="A94" s="65"/>
      <c r="B94" s="65"/>
      <c r="C94" s="66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66"/>
      <c r="Q94" s="66"/>
    </row>
    <row r="95" spans="1:17">
      <c r="A95" s="65" t="s">
        <v>86</v>
      </c>
      <c r="B95" s="99" t="s">
        <v>85</v>
      </c>
      <c r="C95" s="8" t="s">
        <v>12</v>
      </c>
      <c r="D95" s="61">
        <v>17727</v>
      </c>
      <c r="E95" s="61">
        <v>14476</v>
      </c>
      <c r="F95" s="61">
        <v>14090</v>
      </c>
      <c r="G95" s="118">
        <v>11615</v>
      </c>
      <c r="H95" s="118">
        <v>10564</v>
      </c>
      <c r="I95" s="118">
        <v>3827</v>
      </c>
      <c r="J95" s="118">
        <v>2271</v>
      </c>
      <c r="K95" s="118">
        <v>2889</v>
      </c>
      <c r="L95" s="118">
        <v>11719</v>
      </c>
      <c r="M95" s="118">
        <v>13942</v>
      </c>
      <c r="N95" s="118">
        <v>15911</v>
      </c>
      <c r="O95" s="118">
        <v>13802</v>
      </c>
      <c r="P95" s="66">
        <f t="shared" si="16"/>
        <v>132833</v>
      </c>
      <c r="Q95" s="66"/>
    </row>
    <row r="96" spans="1:17">
      <c r="A96" s="65"/>
      <c r="B96" s="99" t="s">
        <v>145</v>
      </c>
      <c r="C96" s="8" t="s">
        <v>16</v>
      </c>
      <c r="D96" s="61">
        <v>6025</v>
      </c>
      <c r="E96" s="61">
        <v>5535</v>
      </c>
      <c r="F96" s="61">
        <v>5915</v>
      </c>
      <c r="G96" s="118">
        <v>5462</v>
      </c>
      <c r="H96" s="118">
        <v>5684</v>
      </c>
      <c r="I96" s="118">
        <v>2576</v>
      </c>
      <c r="J96" s="118">
        <v>1961</v>
      </c>
      <c r="K96" s="118">
        <v>2412</v>
      </c>
      <c r="L96" s="118">
        <v>4884</v>
      </c>
      <c r="M96" s="118">
        <v>5521</v>
      </c>
      <c r="N96" s="118">
        <v>6289</v>
      </c>
      <c r="O96" s="118">
        <v>5484</v>
      </c>
      <c r="P96" s="66">
        <f t="shared" si="16"/>
        <v>57748</v>
      </c>
      <c r="Q96" s="66"/>
    </row>
    <row r="97" spans="1:17">
      <c r="A97" s="65"/>
      <c r="B97" s="65" t="s">
        <v>334</v>
      </c>
      <c r="C97" s="9" t="s">
        <v>11</v>
      </c>
      <c r="D97" s="62">
        <f>D95+D96</f>
        <v>23752</v>
      </c>
      <c r="E97" s="62">
        <f t="shared" ref="E97:O97" si="25">E95+E96</f>
        <v>20011</v>
      </c>
      <c r="F97" s="62">
        <f t="shared" si="25"/>
        <v>20005</v>
      </c>
      <c r="G97" s="119">
        <f t="shared" si="25"/>
        <v>17077</v>
      </c>
      <c r="H97" s="119">
        <f t="shared" si="25"/>
        <v>16248</v>
      </c>
      <c r="I97" s="119">
        <f t="shared" si="25"/>
        <v>6403</v>
      </c>
      <c r="J97" s="119">
        <f t="shared" si="25"/>
        <v>4232</v>
      </c>
      <c r="K97" s="119">
        <f t="shared" si="25"/>
        <v>5301</v>
      </c>
      <c r="L97" s="119">
        <f t="shared" si="25"/>
        <v>16603</v>
      </c>
      <c r="M97" s="119">
        <f t="shared" si="25"/>
        <v>19463</v>
      </c>
      <c r="N97" s="119">
        <f t="shared" si="25"/>
        <v>22200</v>
      </c>
      <c r="O97" s="119">
        <f t="shared" si="25"/>
        <v>19286</v>
      </c>
      <c r="P97" s="72">
        <f t="shared" si="16"/>
        <v>190581</v>
      </c>
      <c r="Q97" s="66"/>
    </row>
    <row r="98" spans="1:17">
      <c r="A98" s="65" t="s">
        <v>335</v>
      </c>
      <c r="B98" s="65" t="s">
        <v>336</v>
      </c>
      <c r="C98" s="8" t="s">
        <v>12</v>
      </c>
      <c r="D98" s="61">
        <v>347</v>
      </c>
      <c r="E98" s="61">
        <v>180</v>
      </c>
      <c r="F98" s="61">
        <v>387</v>
      </c>
      <c r="G98" s="118">
        <v>522</v>
      </c>
      <c r="H98" s="118">
        <v>545</v>
      </c>
      <c r="I98" s="118">
        <v>325</v>
      </c>
      <c r="J98" s="118">
        <v>27</v>
      </c>
      <c r="K98" s="118">
        <v>11</v>
      </c>
      <c r="L98" s="118">
        <v>297</v>
      </c>
      <c r="M98" s="118">
        <v>305</v>
      </c>
      <c r="N98" s="118">
        <v>418</v>
      </c>
      <c r="O98" s="118">
        <v>460</v>
      </c>
      <c r="P98" s="66">
        <f t="shared" ref="P98:P100" si="26">SUM(D98:O98)</f>
        <v>3824</v>
      </c>
      <c r="Q98" s="66"/>
    </row>
    <row r="99" spans="1:17">
      <c r="A99" s="65"/>
      <c r="B99" s="99"/>
      <c r="C99" s="8" t="s">
        <v>16</v>
      </c>
      <c r="D99" s="61">
        <v>0</v>
      </c>
      <c r="E99" s="61">
        <v>0</v>
      </c>
      <c r="F99" s="61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0</v>
      </c>
      <c r="O99" s="118">
        <v>0</v>
      </c>
      <c r="P99" s="66">
        <f t="shared" si="26"/>
        <v>0</v>
      </c>
      <c r="Q99" s="66"/>
    </row>
    <row r="100" spans="1:17">
      <c r="A100" s="65"/>
      <c r="B100" s="65"/>
      <c r="C100" s="9" t="s">
        <v>11</v>
      </c>
      <c r="D100" s="62">
        <f>D98+D99</f>
        <v>347</v>
      </c>
      <c r="E100" s="62">
        <f t="shared" ref="E100:O100" si="27">E98+E99</f>
        <v>180</v>
      </c>
      <c r="F100" s="62">
        <f t="shared" si="27"/>
        <v>387</v>
      </c>
      <c r="G100" s="119">
        <f t="shared" si="27"/>
        <v>522</v>
      </c>
      <c r="H100" s="119">
        <f t="shared" si="27"/>
        <v>545</v>
      </c>
      <c r="I100" s="119">
        <f t="shared" si="27"/>
        <v>325</v>
      </c>
      <c r="J100" s="119">
        <f t="shared" si="27"/>
        <v>27</v>
      </c>
      <c r="K100" s="119">
        <f t="shared" si="27"/>
        <v>11</v>
      </c>
      <c r="L100" s="119">
        <f t="shared" si="27"/>
        <v>297</v>
      </c>
      <c r="M100" s="119">
        <f t="shared" si="27"/>
        <v>305</v>
      </c>
      <c r="N100" s="119">
        <f t="shared" si="27"/>
        <v>418</v>
      </c>
      <c r="O100" s="119">
        <f t="shared" si="27"/>
        <v>460</v>
      </c>
      <c r="P100" s="72">
        <f t="shared" si="26"/>
        <v>3824</v>
      </c>
      <c r="Q100" s="66"/>
    </row>
    <row r="101" spans="1:17">
      <c r="A101" s="65"/>
      <c r="B101" s="65"/>
      <c r="C101" s="24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66"/>
      <c r="Q101" s="66"/>
    </row>
    <row r="102" spans="1:17">
      <c r="A102" s="65" t="s">
        <v>146</v>
      </c>
      <c r="B102" s="99" t="s">
        <v>147</v>
      </c>
      <c r="C102" s="8" t="s">
        <v>12</v>
      </c>
      <c r="D102" s="61">
        <v>11147.9</v>
      </c>
      <c r="E102" s="61">
        <v>9698.6</v>
      </c>
      <c r="F102" s="61">
        <v>8460.7000000000007</v>
      </c>
      <c r="G102" s="118">
        <v>6792.2</v>
      </c>
      <c r="H102" s="118">
        <v>5680</v>
      </c>
      <c r="I102" s="118">
        <v>2634.5</v>
      </c>
      <c r="J102" s="118">
        <v>1625.1</v>
      </c>
      <c r="K102" s="118">
        <v>2335.3000000000002</v>
      </c>
      <c r="L102" s="118">
        <v>8003.1</v>
      </c>
      <c r="M102" s="118">
        <v>9512.4</v>
      </c>
      <c r="N102" s="118">
        <v>10665.7</v>
      </c>
      <c r="O102" s="118">
        <v>9318.1</v>
      </c>
      <c r="P102" s="66">
        <f t="shared" si="16"/>
        <v>85873.600000000006</v>
      </c>
      <c r="Q102" s="68"/>
    </row>
    <row r="103" spans="1:17">
      <c r="A103" s="65"/>
      <c r="B103" s="96" t="s">
        <v>145</v>
      </c>
      <c r="C103" s="8" t="s">
        <v>16</v>
      </c>
      <c r="D103" s="61">
        <v>4777.7</v>
      </c>
      <c r="E103" s="61">
        <v>4156.6000000000004</v>
      </c>
      <c r="F103" s="61">
        <v>4555.7</v>
      </c>
      <c r="G103" s="118">
        <v>4528.2</v>
      </c>
      <c r="H103" s="118">
        <v>4647.2</v>
      </c>
      <c r="I103" s="118">
        <v>2155.5</v>
      </c>
      <c r="J103" s="118">
        <v>1329.7</v>
      </c>
      <c r="K103" s="118">
        <v>1557.1</v>
      </c>
      <c r="L103" s="118">
        <v>4309.3</v>
      </c>
      <c r="M103" s="118">
        <v>4076.8</v>
      </c>
      <c r="N103" s="118">
        <v>4571.1000000000004</v>
      </c>
      <c r="O103" s="118">
        <v>3993.5</v>
      </c>
      <c r="P103" s="66">
        <f t="shared" si="16"/>
        <v>44658.400000000001</v>
      </c>
      <c r="Q103" s="70"/>
    </row>
    <row r="104" spans="1:17">
      <c r="A104" s="65"/>
      <c r="B104" s="65" t="s">
        <v>295</v>
      </c>
      <c r="C104" s="9" t="s">
        <v>11</v>
      </c>
      <c r="D104" s="62">
        <f>D102+D103</f>
        <v>15925.599999999999</v>
      </c>
      <c r="E104" s="62">
        <f t="shared" ref="E104:O104" si="28">E102+E103</f>
        <v>13855.2</v>
      </c>
      <c r="F104" s="62">
        <f t="shared" si="28"/>
        <v>13016.400000000001</v>
      </c>
      <c r="G104" s="119">
        <f t="shared" si="28"/>
        <v>11320.4</v>
      </c>
      <c r="H104" s="119">
        <f t="shared" si="28"/>
        <v>10327.200000000001</v>
      </c>
      <c r="I104" s="119">
        <f t="shared" si="28"/>
        <v>4790</v>
      </c>
      <c r="J104" s="119">
        <f t="shared" si="28"/>
        <v>2954.8</v>
      </c>
      <c r="K104" s="119">
        <f t="shared" si="28"/>
        <v>3892.4</v>
      </c>
      <c r="L104" s="119">
        <f t="shared" si="28"/>
        <v>12312.400000000001</v>
      </c>
      <c r="M104" s="119">
        <f t="shared" si="28"/>
        <v>13589.2</v>
      </c>
      <c r="N104" s="119">
        <f t="shared" si="28"/>
        <v>15236.800000000001</v>
      </c>
      <c r="O104" s="119">
        <f t="shared" si="28"/>
        <v>13311.6</v>
      </c>
      <c r="P104" s="72">
        <f t="shared" si="16"/>
        <v>130532</v>
      </c>
      <c r="Q104" s="72"/>
    </row>
    <row r="106" spans="1:17">
      <c r="B106" s="4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>
      <c r="B107" s="4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ht="15">
      <c r="A108" s="18"/>
      <c r="B108" s="18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10" spans="1:17">
      <c r="A110" s="19"/>
    </row>
    <row r="122" spans="1:21">
      <c r="R122" s="1"/>
      <c r="S122" s="1"/>
      <c r="T122" s="1"/>
      <c r="U122" s="1"/>
    </row>
    <row r="123" spans="1:21">
      <c r="R123" s="3"/>
      <c r="S123" s="3"/>
      <c r="T123" s="3"/>
      <c r="U123" s="3"/>
    </row>
    <row r="124" spans="1:21" s="5" customFormat="1" ht="15">
      <c r="A124" s="10"/>
      <c r="B124" s="10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</sheetData>
  <mergeCells count="2">
    <mergeCell ref="D16:F16"/>
    <mergeCell ref="G16:O16"/>
  </mergeCells>
  <printOptions horizontalCentered="1"/>
  <pageMargins left="0.39370078740157483" right="0.39370078740157483" top="1.1811023622047245" bottom="0.39370078740157483" header="0.78740157480314965" footer="0"/>
  <pageSetup paperSize="8" scale="72" fitToHeight="5" orientation="portrait" r:id="rId1"/>
  <headerFooter>
    <oddHeader>&amp;C&amp;A</oddHeader>
    <oddFooter>Lk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2"/>
  <sheetViews>
    <sheetView zoomScale="90" zoomScaleNormal="90" workbookViewId="0">
      <pane xSplit="2" ySplit="17" topLeftCell="C167" activePane="bottomRight" state="frozen"/>
      <selection pane="topRight" activeCell="C1" sqref="C1"/>
      <selection pane="bottomLeft" activeCell="A18" sqref="A18"/>
      <selection pane="bottomRight" activeCell="F199" sqref="F199"/>
    </sheetView>
  </sheetViews>
  <sheetFormatPr defaultRowHeight="14.25"/>
  <cols>
    <col min="1" max="1" width="17.75" style="10" customWidth="1"/>
    <col min="2" max="2" width="18.625" customWidth="1"/>
    <col min="3" max="3" width="7.875" customWidth="1"/>
    <col min="4" max="11" width="8.625" customWidth="1"/>
    <col min="12" max="12" width="9.625" bestFit="1" customWidth="1"/>
    <col min="13" max="13" width="8.625" customWidth="1"/>
    <col min="14" max="14" width="9" bestFit="1" customWidth="1"/>
    <col min="15" max="15" width="9.625" bestFit="1" customWidth="1"/>
    <col min="16" max="16" width="8.625" customWidth="1"/>
    <col min="17" max="17" width="6.5" customWidth="1"/>
    <col min="18" max="1025" width="10.75" customWidth="1"/>
  </cols>
  <sheetData>
    <row r="1" spans="1:17" ht="18">
      <c r="A1" s="20" t="s">
        <v>341</v>
      </c>
    </row>
    <row r="2" spans="1:17" ht="15.75">
      <c r="A2" s="58" t="s">
        <v>367</v>
      </c>
    </row>
    <row r="3" spans="1:17" ht="15.75">
      <c r="A3" s="15"/>
    </row>
    <row r="4" spans="1:17">
      <c r="A4" s="65"/>
      <c r="B4" s="65"/>
      <c r="C4" s="66"/>
      <c r="D4" s="60" t="s">
        <v>90</v>
      </c>
      <c r="E4" s="60" t="s">
        <v>0</v>
      </c>
      <c r="F4" s="60" t="s">
        <v>1</v>
      </c>
      <c r="G4" s="114" t="s">
        <v>2</v>
      </c>
      <c r="H4" s="114" t="s">
        <v>3</v>
      </c>
      <c r="I4" s="114" t="s">
        <v>4</v>
      </c>
      <c r="J4" s="114" t="s">
        <v>5</v>
      </c>
      <c r="K4" s="114" t="s">
        <v>6</v>
      </c>
      <c r="L4" s="114" t="s">
        <v>7</v>
      </c>
      <c r="M4" s="114" t="s">
        <v>8</v>
      </c>
      <c r="N4" s="114" t="s">
        <v>9</v>
      </c>
      <c r="O4" s="114" t="s">
        <v>10</v>
      </c>
      <c r="P4" s="44" t="s">
        <v>128</v>
      </c>
      <c r="Q4" s="66"/>
    </row>
    <row r="5" spans="1:17">
      <c r="A5" s="65"/>
      <c r="B5" s="65"/>
      <c r="C5" s="45" t="s">
        <v>12</v>
      </c>
      <c r="D5" s="67">
        <f>D19+D22+D26+D30+D34+D38+D41+D44+D47+D51+D55+D58+D62+D66+D70+D74+D78+D82+D86+D89+D92+D95+D98+D102+D106+D110+D114+D118+D122+D126+D130+D134+D137+D141+D144+D148+D151+D154+D158+D162+D165+D168+D171+D174+D177+D180+D184+D188+D192+D195+D199</f>
        <v>147296.90000000005</v>
      </c>
      <c r="E5" s="67">
        <f t="shared" ref="E5:O5" si="0">E19+E22+E26+E30+E34+E38+E41+E44+E47+E51+E55+E58+E62+E66+E70+E74+E78+E82+E86+E89+E92+E95+E98+E102+E106+E110+E114+E118+E122+E126+E130+E134+E137+E141+E144+E148+E151+E154+E158+E162+E165+E168+E171+E174+E177+E180+E184+E188+E192+E195+E199</f>
        <v>128573.1</v>
      </c>
      <c r="F5" s="67">
        <f t="shared" si="0"/>
        <v>126958.90000000001</v>
      </c>
      <c r="G5" s="67">
        <f t="shared" si="0"/>
        <v>125424.8</v>
      </c>
      <c r="H5" s="67">
        <f t="shared" si="0"/>
        <v>116748.79999999999</v>
      </c>
      <c r="I5" s="67">
        <f t="shared" si="0"/>
        <v>98294.700000000012</v>
      </c>
      <c r="J5" s="67">
        <f t="shared" si="0"/>
        <v>98063.199999999983</v>
      </c>
      <c r="K5" s="67">
        <f t="shared" si="0"/>
        <v>101441.49999999997</v>
      </c>
      <c r="L5" s="67">
        <f t="shared" si="0"/>
        <v>113557.90000000002</v>
      </c>
      <c r="M5" s="67">
        <f t="shared" si="0"/>
        <v>136187.30000000002</v>
      </c>
      <c r="N5" s="67">
        <f t="shared" si="0"/>
        <v>133779.10000000003</v>
      </c>
      <c r="O5" s="67">
        <f t="shared" si="0"/>
        <v>143817.39999999997</v>
      </c>
      <c r="P5" s="67">
        <f>SUM(D5:O5)</f>
        <v>1470143.5999999999</v>
      </c>
      <c r="Q5" s="68" t="s">
        <v>13</v>
      </c>
    </row>
    <row r="6" spans="1:17">
      <c r="A6" s="65"/>
      <c r="B6" s="65"/>
      <c r="C6" s="46" t="s">
        <v>16</v>
      </c>
      <c r="D6" s="69">
        <f>D20+D23+D27+D31+D35+D39+D42+D45+D48+D52+D56+D59+D63+D67+D71+D75+D79+D83+D87+D90+D93+D96+D99+D103+D107+D111+D115+D119+D123+D127+D131+D135+D138+D142+D145+D149+D152+D155+D159+D163+D166+D169+D172+D175+D178+D181+D185+D189+D193+D196+D200</f>
        <v>85241.600000000006</v>
      </c>
      <c r="E6" s="69">
        <f t="shared" ref="E6:O6" si="1">E20+E23+E27+E31+E35+E39+E42+E45+E48+E52+E56+E59+E63+E67+E71+E75+E79+E83+E87+E90+E93+E96+E99+E103+E107+E111+E115+E119+E123+E127+E131+E135+E138+E142+E145+E149+E152+E155+E159+E163+E166+E169+E172+E175+E178+E181+E185+E189+E193+E196+E200</f>
        <v>75986.5</v>
      </c>
      <c r="F6" s="69">
        <f t="shared" si="1"/>
        <v>81553.399999999994</v>
      </c>
      <c r="G6" s="69">
        <f t="shared" si="1"/>
        <v>86655.000000000015</v>
      </c>
      <c r="H6" s="69">
        <f t="shared" si="1"/>
        <v>89062.499999999985</v>
      </c>
      <c r="I6" s="69">
        <f t="shared" si="1"/>
        <v>76508.900000000009</v>
      </c>
      <c r="J6" s="69">
        <f t="shared" si="1"/>
        <v>71022.299999999974</v>
      </c>
      <c r="K6" s="69">
        <f t="shared" si="1"/>
        <v>75240.900000000009</v>
      </c>
      <c r="L6" s="69">
        <f t="shared" si="1"/>
        <v>71495.900000000009</v>
      </c>
      <c r="M6" s="69">
        <f t="shared" si="1"/>
        <v>76671.900000000009</v>
      </c>
      <c r="N6" s="69">
        <f t="shared" si="1"/>
        <v>84606.699999999968</v>
      </c>
      <c r="O6" s="69">
        <f t="shared" si="1"/>
        <v>82099.100000000064</v>
      </c>
      <c r="P6" s="69">
        <f>SUM(D6:O6)</f>
        <v>956144.70000000007</v>
      </c>
      <c r="Q6" s="70" t="s">
        <v>13</v>
      </c>
    </row>
    <row r="7" spans="1:17">
      <c r="A7" s="65"/>
      <c r="B7" s="65"/>
      <c r="C7" s="47" t="s">
        <v>24</v>
      </c>
      <c r="D7" s="71">
        <f>D5+D6</f>
        <v>232538.50000000006</v>
      </c>
      <c r="E7" s="71">
        <f t="shared" ref="E7:O7" si="2">E5+E6</f>
        <v>204559.6</v>
      </c>
      <c r="F7" s="71">
        <f t="shared" si="2"/>
        <v>208512.3</v>
      </c>
      <c r="G7" s="71">
        <f t="shared" si="2"/>
        <v>212079.80000000002</v>
      </c>
      <c r="H7" s="71">
        <f t="shared" si="2"/>
        <v>205811.3</v>
      </c>
      <c r="I7" s="71">
        <f t="shared" si="2"/>
        <v>174803.60000000003</v>
      </c>
      <c r="J7" s="71">
        <f t="shared" si="2"/>
        <v>169085.49999999994</v>
      </c>
      <c r="K7" s="71">
        <f t="shared" si="2"/>
        <v>176682.39999999997</v>
      </c>
      <c r="L7" s="71">
        <f t="shared" si="2"/>
        <v>185053.80000000005</v>
      </c>
      <c r="M7" s="71">
        <f t="shared" si="2"/>
        <v>212859.2</v>
      </c>
      <c r="N7" s="71">
        <f t="shared" si="2"/>
        <v>218385.8</v>
      </c>
      <c r="O7" s="71">
        <f t="shared" si="2"/>
        <v>225916.50000000003</v>
      </c>
      <c r="P7" s="71">
        <f>SUM(D7:O7)</f>
        <v>2426288.3000000003</v>
      </c>
      <c r="Q7" s="72" t="s">
        <v>13</v>
      </c>
    </row>
    <row r="8" spans="1:17">
      <c r="A8" s="65"/>
      <c r="B8" s="65"/>
      <c r="C8" s="66"/>
      <c r="D8" s="73">
        <f>D5+E5+F5</f>
        <v>402828.90000000008</v>
      </c>
      <c r="E8" s="74">
        <f>D8/D10</f>
        <v>0.6239504506123198</v>
      </c>
      <c r="F8" s="75">
        <f>D8/$P$5</f>
        <v>0.27400649841280816</v>
      </c>
      <c r="G8" s="73">
        <f>G5+H5+I5</f>
        <v>340468.3</v>
      </c>
      <c r="H8" s="74">
        <f>G8/G10</f>
        <v>0.57444127642781351</v>
      </c>
      <c r="I8" s="75">
        <f>G8/$P$5</f>
        <v>0.23158846523564094</v>
      </c>
      <c r="J8" s="73">
        <f>J5+K5+L5</f>
        <v>313062.59999999998</v>
      </c>
      <c r="K8" s="74">
        <f>J8/J10</f>
        <v>0.58976978522166668</v>
      </c>
      <c r="L8" s="75">
        <f>J8/$P$5</f>
        <v>0.21294695293711444</v>
      </c>
      <c r="M8" s="73">
        <f>M5+N5+O5</f>
        <v>413783.8</v>
      </c>
      <c r="N8" s="74">
        <f>M8/M10</f>
        <v>0.62965313701426517</v>
      </c>
      <c r="O8" s="75">
        <f>M8/$P$5</f>
        <v>0.28145808341443657</v>
      </c>
      <c r="P8" s="66"/>
      <c r="Q8" s="66"/>
    </row>
    <row r="9" spans="1:17">
      <c r="A9" s="65"/>
      <c r="B9" s="65"/>
      <c r="C9" s="66"/>
      <c r="D9" s="76">
        <f>D6+E6+F6</f>
        <v>242781.5</v>
      </c>
      <c r="E9" s="77">
        <f>D9/D10</f>
        <v>0.37604954938768015</v>
      </c>
      <c r="F9" s="78">
        <f>D9/$P$6</f>
        <v>0.25391711108161763</v>
      </c>
      <c r="G9" s="76">
        <f>G6+H6+I6</f>
        <v>252226.40000000002</v>
      </c>
      <c r="H9" s="77">
        <f>G9/G10</f>
        <v>0.42555872357218655</v>
      </c>
      <c r="I9" s="78">
        <f>G9/$P$6</f>
        <v>0.26379521844340087</v>
      </c>
      <c r="J9" s="76">
        <f>J6+K6+L6</f>
        <v>217759.09999999998</v>
      </c>
      <c r="K9" s="77">
        <f>J9/J10</f>
        <v>0.41023021477833327</v>
      </c>
      <c r="L9" s="78">
        <f>J9/$P$6</f>
        <v>0.22774701360578578</v>
      </c>
      <c r="M9" s="76">
        <f>M6+N6+O6</f>
        <v>243377.70000000004</v>
      </c>
      <c r="N9" s="77">
        <f>M9/M10</f>
        <v>0.37034686298573494</v>
      </c>
      <c r="O9" s="78">
        <f>M9/$P$6</f>
        <v>0.25454065686919564</v>
      </c>
      <c r="P9" s="79">
        <f>P5/1000</f>
        <v>1470.1435999999999</v>
      </c>
      <c r="Q9" s="68" t="s">
        <v>14</v>
      </c>
    </row>
    <row r="10" spans="1:17">
      <c r="A10" s="65"/>
      <c r="B10" s="80"/>
      <c r="C10" s="66"/>
      <c r="D10" s="81">
        <f>D8+D9</f>
        <v>645610.40000000014</v>
      </c>
      <c r="E10" s="50"/>
      <c r="F10" s="78">
        <f>D10/$P$7</f>
        <v>0.26608973055675206</v>
      </c>
      <c r="G10" s="81">
        <f>G8+G9</f>
        <v>592694.69999999995</v>
      </c>
      <c r="H10" s="82"/>
      <c r="I10" s="83">
        <f>G10/$P$7</f>
        <v>0.24428040971058546</v>
      </c>
      <c r="J10" s="81">
        <f>J8+J9</f>
        <v>530821.69999999995</v>
      </c>
      <c r="K10" s="82"/>
      <c r="L10" s="83">
        <f>J10/$P$7</f>
        <v>0.21877931818737281</v>
      </c>
      <c r="M10" s="81">
        <f>M8+M9</f>
        <v>657161.5</v>
      </c>
      <c r="N10" s="82"/>
      <c r="O10" s="83">
        <f>M10/$P$7</f>
        <v>0.27085054154528954</v>
      </c>
      <c r="P10" s="84">
        <f>P6/1000</f>
        <v>956.14470000000006</v>
      </c>
      <c r="Q10" s="70" t="s">
        <v>14</v>
      </c>
    </row>
    <row r="11" spans="1:17">
      <c r="A11" s="65"/>
      <c r="B11" s="65"/>
      <c r="C11" s="66"/>
      <c r="D11" s="66"/>
      <c r="E11" s="85" t="s">
        <v>242</v>
      </c>
      <c r="F11" s="86" t="s">
        <v>241</v>
      </c>
      <c r="G11" s="66"/>
      <c r="H11" s="85" t="s">
        <v>243</v>
      </c>
      <c r="I11" s="86" t="s">
        <v>241</v>
      </c>
      <c r="J11" s="66"/>
      <c r="K11" s="85" t="s">
        <v>244</v>
      </c>
      <c r="L11" s="86" t="s">
        <v>241</v>
      </c>
      <c r="M11" s="66"/>
      <c r="N11" s="85" t="s">
        <v>245</v>
      </c>
      <c r="O11" s="86" t="s">
        <v>241</v>
      </c>
      <c r="P11" s="87">
        <f>P9+P10</f>
        <v>2426.2883000000002</v>
      </c>
      <c r="Q11" s="72" t="s">
        <v>14</v>
      </c>
    </row>
    <row r="12" spans="1:17">
      <c r="A12" s="65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>
      <c r="A13" s="65"/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88">
        <f>P9/P11</f>
        <v>0.60592288228896785</v>
      </c>
      <c r="P13" s="89">
        <f>P9/1000</f>
        <v>1.4701435999999999</v>
      </c>
      <c r="Q13" s="68" t="s">
        <v>15</v>
      </c>
    </row>
    <row r="14" spans="1:17">
      <c r="A14" s="65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8">
        <f>P10/P11</f>
        <v>0.3940771177110321</v>
      </c>
      <c r="P14" s="90">
        <f>P10/1000</f>
        <v>0.95614470000000007</v>
      </c>
      <c r="Q14" s="70" t="s">
        <v>15</v>
      </c>
    </row>
    <row r="15" spans="1:17">
      <c r="A15" s="65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91">
        <f>P13+P14</f>
        <v>2.4262883</v>
      </c>
      <c r="Q15" s="72" t="s">
        <v>15</v>
      </c>
    </row>
    <row r="16" spans="1:17">
      <c r="A16" s="65"/>
      <c r="B16" s="66"/>
      <c r="C16" s="72"/>
      <c r="D16" s="131">
        <v>2015</v>
      </c>
      <c r="E16" s="131"/>
      <c r="F16" s="131"/>
      <c r="G16" s="130">
        <v>2014</v>
      </c>
      <c r="H16" s="130"/>
      <c r="I16" s="130"/>
      <c r="J16" s="130"/>
      <c r="K16" s="130"/>
      <c r="L16" s="130"/>
      <c r="M16" s="130"/>
      <c r="N16" s="130"/>
      <c r="O16" s="130"/>
      <c r="P16" s="66"/>
      <c r="Q16" s="66"/>
    </row>
    <row r="17" spans="1:17">
      <c r="A17" s="92" t="s">
        <v>92</v>
      </c>
      <c r="B17" s="92" t="s">
        <v>93</v>
      </c>
      <c r="C17" s="23"/>
      <c r="D17" s="59" t="s">
        <v>90</v>
      </c>
      <c r="E17" s="59" t="s">
        <v>0</v>
      </c>
      <c r="F17" s="129" t="s">
        <v>1</v>
      </c>
      <c r="G17" s="115" t="s">
        <v>2</v>
      </c>
      <c r="H17" s="115" t="s">
        <v>3</v>
      </c>
      <c r="I17" s="115" t="s">
        <v>4</v>
      </c>
      <c r="J17" s="115" t="s">
        <v>5</v>
      </c>
      <c r="K17" s="115" t="s">
        <v>6</v>
      </c>
      <c r="L17" s="115" t="s">
        <v>7</v>
      </c>
      <c r="M17" s="115" t="s">
        <v>8</v>
      </c>
      <c r="N17" s="115" t="s">
        <v>9</v>
      </c>
      <c r="O17" s="115" t="s">
        <v>10</v>
      </c>
      <c r="P17" s="66"/>
      <c r="Q17" s="66"/>
    </row>
    <row r="18" spans="1:17">
      <c r="A18" s="65"/>
      <c r="B18" s="66"/>
      <c r="C18" s="6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66"/>
      <c r="Q18" s="66"/>
    </row>
    <row r="19" spans="1:17">
      <c r="A19" s="65" t="s">
        <v>99</v>
      </c>
      <c r="B19" s="99" t="s">
        <v>25</v>
      </c>
      <c r="C19" s="8" t="s">
        <v>12</v>
      </c>
      <c r="D19" s="61">
        <v>12666</v>
      </c>
      <c r="E19" s="61">
        <v>11191</v>
      </c>
      <c r="F19" s="61">
        <v>11606</v>
      </c>
      <c r="G19" s="118">
        <v>10921</v>
      </c>
      <c r="H19" s="118">
        <v>10835</v>
      </c>
      <c r="I19" s="118">
        <v>9930</v>
      </c>
      <c r="J19" s="118">
        <v>11174</v>
      </c>
      <c r="K19" s="118">
        <v>10002</v>
      </c>
      <c r="L19" s="118">
        <v>10912</v>
      </c>
      <c r="M19" s="118">
        <v>12513</v>
      </c>
      <c r="N19" s="118">
        <v>11774</v>
      </c>
      <c r="O19" s="118">
        <v>13417</v>
      </c>
      <c r="P19" s="93">
        <f>SUM(D19:O19)</f>
        <v>136941</v>
      </c>
      <c r="Q19" s="66"/>
    </row>
    <row r="20" spans="1:17">
      <c r="A20" s="65" t="s">
        <v>26</v>
      </c>
      <c r="B20" s="65" t="s">
        <v>259</v>
      </c>
      <c r="C20" s="8" t="s">
        <v>16</v>
      </c>
      <c r="D20" s="61">
        <v>10785</v>
      </c>
      <c r="E20" s="61">
        <v>9518</v>
      </c>
      <c r="F20" s="61">
        <v>10332</v>
      </c>
      <c r="G20" s="118">
        <v>9774</v>
      </c>
      <c r="H20" s="118">
        <v>10329</v>
      </c>
      <c r="I20" s="118">
        <v>9438</v>
      </c>
      <c r="J20" s="118">
        <v>9534</v>
      </c>
      <c r="K20" s="118">
        <v>9973</v>
      </c>
      <c r="L20" s="118">
        <v>9665</v>
      </c>
      <c r="M20" s="118">
        <v>10449</v>
      </c>
      <c r="N20" s="118">
        <v>11759</v>
      </c>
      <c r="O20" s="118">
        <v>10329</v>
      </c>
      <c r="P20" s="93">
        <f t="shared" ref="P20:P23" si="3">SUM(D20:O20)</f>
        <v>121885</v>
      </c>
      <c r="Q20" s="66"/>
    </row>
    <row r="21" spans="1:17">
      <c r="A21" s="65"/>
      <c r="B21" s="65" t="s">
        <v>261</v>
      </c>
      <c r="C21" s="9" t="s">
        <v>11</v>
      </c>
      <c r="D21" s="62">
        <f>D19+D20</f>
        <v>23451</v>
      </c>
      <c r="E21" s="62">
        <f t="shared" ref="E21:O21" si="4">E19+E20</f>
        <v>20709</v>
      </c>
      <c r="F21" s="62">
        <f t="shared" si="4"/>
        <v>21938</v>
      </c>
      <c r="G21" s="119">
        <f t="shared" si="4"/>
        <v>20695</v>
      </c>
      <c r="H21" s="119">
        <f t="shared" si="4"/>
        <v>21164</v>
      </c>
      <c r="I21" s="119">
        <f t="shared" si="4"/>
        <v>19368</v>
      </c>
      <c r="J21" s="119">
        <f t="shared" si="4"/>
        <v>20708</v>
      </c>
      <c r="K21" s="119">
        <f t="shared" si="4"/>
        <v>19975</v>
      </c>
      <c r="L21" s="119">
        <f t="shared" si="4"/>
        <v>20577</v>
      </c>
      <c r="M21" s="119">
        <f t="shared" si="4"/>
        <v>22962</v>
      </c>
      <c r="N21" s="119">
        <f t="shared" si="4"/>
        <v>23533</v>
      </c>
      <c r="O21" s="119">
        <f t="shared" si="4"/>
        <v>23746</v>
      </c>
      <c r="P21" s="94">
        <f t="shared" si="3"/>
        <v>258826</v>
      </c>
      <c r="Q21" s="66"/>
    </row>
    <row r="22" spans="1:17">
      <c r="A22" s="65" t="s">
        <v>99</v>
      </c>
      <c r="B22" s="65" t="s">
        <v>260</v>
      </c>
      <c r="C22" s="8" t="s">
        <v>12</v>
      </c>
      <c r="D22" s="61">
        <v>14554</v>
      </c>
      <c r="E22" s="61">
        <v>13273</v>
      </c>
      <c r="F22" s="61">
        <v>14096</v>
      </c>
      <c r="G22" s="118">
        <v>14434</v>
      </c>
      <c r="H22" s="118">
        <v>14002</v>
      </c>
      <c r="I22" s="118">
        <v>12750</v>
      </c>
      <c r="J22" s="118">
        <v>16127</v>
      </c>
      <c r="K22" s="118">
        <v>14014</v>
      </c>
      <c r="L22" s="118">
        <v>13690</v>
      </c>
      <c r="M22" s="118">
        <v>14238</v>
      </c>
      <c r="N22" s="118">
        <v>12925</v>
      </c>
      <c r="O22" s="118">
        <v>15229</v>
      </c>
      <c r="P22" s="93">
        <f t="shared" si="3"/>
        <v>169332</v>
      </c>
      <c r="Q22" s="66"/>
    </row>
    <row r="23" spans="1:17">
      <c r="A23" s="65" t="s">
        <v>101</v>
      </c>
      <c r="B23" s="65" t="s">
        <v>262</v>
      </c>
      <c r="C23" s="8" t="s">
        <v>16</v>
      </c>
      <c r="D23" s="61">
        <v>13456</v>
      </c>
      <c r="E23" s="61">
        <v>12509</v>
      </c>
      <c r="F23" s="61">
        <v>13754</v>
      </c>
      <c r="G23" s="118">
        <v>13493</v>
      </c>
      <c r="H23" s="118">
        <v>13917</v>
      </c>
      <c r="I23" s="118">
        <v>12849</v>
      </c>
      <c r="J23" s="118">
        <v>13263</v>
      </c>
      <c r="K23" s="118">
        <v>14474</v>
      </c>
      <c r="L23" s="118">
        <v>12454</v>
      </c>
      <c r="M23" s="118">
        <v>12648</v>
      </c>
      <c r="N23" s="118">
        <v>13648</v>
      </c>
      <c r="O23" s="118">
        <v>12915</v>
      </c>
      <c r="P23" s="93">
        <f t="shared" si="3"/>
        <v>159380</v>
      </c>
      <c r="Q23" s="66"/>
    </row>
    <row r="24" spans="1:17">
      <c r="A24" s="65"/>
      <c r="B24" s="66"/>
      <c r="C24" s="9" t="s">
        <v>11</v>
      </c>
      <c r="D24" s="62">
        <f>D22+D23</f>
        <v>28010</v>
      </c>
      <c r="E24" s="62">
        <f t="shared" ref="E24:O24" si="5">E22+E23</f>
        <v>25782</v>
      </c>
      <c r="F24" s="62">
        <f t="shared" si="5"/>
        <v>27850</v>
      </c>
      <c r="G24" s="119">
        <f t="shared" si="5"/>
        <v>27927</v>
      </c>
      <c r="H24" s="119">
        <f t="shared" si="5"/>
        <v>27919</v>
      </c>
      <c r="I24" s="119">
        <f t="shared" si="5"/>
        <v>25599</v>
      </c>
      <c r="J24" s="119">
        <f t="shared" si="5"/>
        <v>29390</v>
      </c>
      <c r="K24" s="119">
        <f t="shared" si="5"/>
        <v>28488</v>
      </c>
      <c r="L24" s="119">
        <f t="shared" si="5"/>
        <v>26144</v>
      </c>
      <c r="M24" s="119">
        <f t="shared" si="5"/>
        <v>26886</v>
      </c>
      <c r="N24" s="119">
        <f t="shared" si="5"/>
        <v>26573</v>
      </c>
      <c r="O24" s="119">
        <f t="shared" si="5"/>
        <v>28144</v>
      </c>
      <c r="P24" s="94">
        <f>SUM(D24:O24)</f>
        <v>328712</v>
      </c>
      <c r="Q24" s="66"/>
    </row>
    <row r="25" spans="1:17">
      <c r="A25" s="65"/>
      <c r="B25" s="66"/>
      <c r="C25" s="72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66"/>
      <c r="Q25" s="66"/>
    </row>
    <row r="26" spans="1:17" s="26" customFormat="1">
      <c r="A26" s="95" t="s">
        <v>33</v>
      </c>
      <c r="B26" s="96" t="s">
        <v>264</v>
      </c>
      <c r="C26" s="25" t="s">
        <v>12</v>
      </c>
      <c r="D26" s="63">
        <v>3509</v>
      </c>
      <c r="E26" s="63">
        <v>3039</v>
      </c>
      <c r="F26" s="63">
        <v>2854</v>
      </c>
      <c r="G26" s="117">
        <v>1629</v>
      </c>
      <c r="H26" s="117">
        <v>2111</v>
      </c>
      <c r="I26" s="117">
        <v>1751</v>
      </c>
      <c r="J26" s="117">
        <v>1255</v>
      </c>
      <c r="K26" s="117">
        <v>1707</v>
      </c>
      <c r="L26" s="117">
        <v>2754</v>
      </c>
      <c r="M26" s="117">
        <v>2943</v>
      </c>
      <c r="N26" s="117">
        <v>3048</v>
      </c>
      <c r="O26" s="117">
        <v>3087</v>
      </c>
      <c r="P26" s="97">
        <f t="shared" ref="P26:P53" si="6">SUM(D26:O26)</f>
        <v>29687</v>
      </c>
      <c r="Q26" s="97"/>
    </row>
    <row r="27" spans="1:17" s="26" customFormat="1">
      <c r="A27" s="95"/>
      <c r="B27" s="96" t="s">
        <v>265</v>
      </c>
      <c r="C27" s="25" t="s">
        <v>16</v>
      </c>
      <c r="D27" s="61">
        <v>1016</v>
      </c>
      <c r="E27" s="61">
        <v>975</v>
      </c>
      <c r="F27" s="61">
        <v>824</v>
      </c>
      <c r="G27" s="118">
        <v>1278</v>
      </c>
      <c r="H27" s="118">
        <v>1278</v>
      </c>
      <c r="I27" s="118">
        <v>899</v>
      </c>
      <c r="J27" s="118">
        <v>1036</v>
      </c>
      <c r="K27" s="118">
        <v>1031</v>
      </c>
      <c r="L27" s="118">
        <v>1156</v>
      </c>
      <c r="M27" s="118">
        <v>973</v>
      </c>
      <c r="N27" s="118">
        <v>956</v>
      </c>
      <c r="O27" s="118">
        <v>1053</v>
      </c>
      <c r="P27" s="97">
        <f t="shared" si="6"/>
        <v>12475</v>
      </c>
      <c r="Q27" s="97"/>
    </row>
    <row r="28" spans="1:17" s="26" customFormat="1">
      <c r="A28" s="95"/>
      <c r="B28" s="95" t="s">
        <v>266</v>
      </c>
      <c r="C28" s="27" t="s">
        <v>11</v>
      </c>
      <c r="D28" s="62">
        <f>D26+D27</f>
        <v>4525</v>
      </c>
      <c r="E28" s="62">
        <f t="shared" ref="E28:O28" si="7">E26+E27</f>
        <v>4014</v>
      </c>
      <c r="F28" s="62">
        <f t="shared" si="7"/>
        <v>3678</v>
      </c>
      <c r="G28" s="119">
        <f t="shared" si="7"/>
        <v>2907</v>
      </c>
      <c r="H28" s="119">
        <f t="shared" si="7"/>
        <v>3389</v>
      </c>
      <c r="I28" s="119">
        <f t="shared" si="7"/>
        <v>2650</v>
      </c>
      <c r="J28" s="119">
        <f t="shared" si="7"/>
        <v>2291</v>
      </c>
      <c r="K28" s="119">
        <f t="shared" si="7"/>
        <v>2738</v>
      </c>
      <c r="L28" s="119">
        <f t="shared" si="7"/>
        <v>3910</v>
      </c>
      <c r="M28" s="119">
        <f t="shared" si="7"/>
        <v>3916</v>
      </c>
      <c r="N28" s="119">
        <f t="shared" si="7"/>
        <v>4004</v>
      </c>
      <c r="O28" s="119">
        <f t="shared" si="7"/>
        <v>4140</v>
      </c>
      <c r="P28" s="98">
        <f t="shared" si="6"/>
        <v>42162</v>
      </c>
      <c r="Q28" s="97"/>
    </row>
    <row r="29" spans="1:17" s="26" customFormat="1">
      <c r="A29" s="95"/>
      <c r="B29" s="96"/>
      <c r="C29" s="28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98"/>
      <c r="Q29" s="97"/>
    </row>
    <row r="30" spans="1:17" s="26" customFormat="1">
      <c r="A30" s="65" t="s">
        <v>36</v>
      </c>
      <c r="B30" s="99" t="s">
        <v>35</v>
      </c>
      <c r="C30" s="8" t="s">
        <v>12</v>
      </c>
      <c r="D30" s="63">
        <v>1151.5</v>
      </c>
      <c r="E30" s="63">
        <v>975.8</v>
      </c>
      <c r="F30" s="63">
        <v>1080.4000000000001</v>
      </c>
      <c r="G30" s="117">
        <v>693.6</v>
      </c>
      <c r="H30" s="117">
        <v>579.70000000000005</v>
      </c>
      <c r="I30" s="117">
        <v>534.1</v>
      </c>
      <c r="J30" s="117">
        <v>540.70000000000005</v>
      </c>
      <c r="K30" s="117">
        <v>485.4</v>
      </c>
      <c r="L30" s="117">
        <v>802.8</v>
      </c>
      <c r="M30" s="117">
        <v>1023.4</v>
      </c>
      <c r="N30" s="117">
        <v>1142.8</v>
      </c>
      <c r="O30" s="117">
        <v>1120.9000000000001</v>
      </c>
      <c r="P30" s="97">
        <f t="shared" si="6"/>
        <v>10131.099999999999</v>
      </c>
      <c r="Q30" s="97"/>
    </row>
    <row r="31" spans="1:17" s="26" customFormat="1">
      <c r="A31" s="65"/>
      <c r="B31" s="65" t="s">
        <v>246</v>
      </c>
      <c r="C31" s="8" t="s">
        <v>16</v>
      </c>
      <c r="D31" s="61">
        <v>480.9</v>
      </c>
      <c r="E31" s="61">
        <v>389.1</v>
      </c>
      <c r="F31" s="61">
        <v>416.2</v>
      </c>
      <c r="G31" s="118">
        <v>462.4</v>
      </c>
      <c r="H31" s="118">
        <v>474.3</v>
      </c>
      <c r="I31" s="118">
        <v>436.9</v>
      </c>
      <c r="J31" s="118">
        <v>442.3</v>
      </c>
      <c r="K31" s="118">
        <v>323.60000000000002</v>
      </c>
      <c r="L31" s="118">
        <v>432.2</v>
      </c>
      <c r="M31" s="118">
        <v>438.6</v>
      </c>
      <c r="N31" s="118">
        <v>514.9</v>
      </c>
      <c r="O31" s="118">
        <v>514.4</v>
      </c>
      <c r="P31" s="97">
        <f t="shared" si="6"/>
        <v>5325.7999999999993</v>
      </c>
      <c r="Q31" s="97"/>
    </row>
    <row r="32" spans="1:17" s="26" customFormat="1">
      <c r="A32" s="65"/>
      <c r="B32" s="65"/>
      <c r="C32" s="9" t="s">
        <v>11</v>
      </c>
      <c r="D32" s="62">
        <f>D30+D31</f>
        <v>1632.4</v>
      </c>
      <c r="E32" s="62">
        <f t="shared" ref="E32:G32" si="8">E30+E31</f>
        <v>1364.9</v>
      </c>
      <c r="F32" s="62">
        <f t="shared" si="8"/>
        <v>1496.6000000000001</v>
      </c>
      <c r="G32" s="119">
        <f t="shared" si="8"/>
        <v>1156</v>
      </c>
      <c r="H32" s="119">
        <f t="shared" ref="H32" si="9">H30+H31</f>
        <v>1054</v>
      </c>
      <c r="I32" s="119">
        <f t="shared" ref="I32" si="10">I30+I31</f>
        <v>971</v>
      </c>
      <c r="J32" s="119">
        <f t="shared" ref="J32" si="11">J30+J31</f>
        <v>983</v>
      </c>
      <c r="K32" s="119">
        <f t="shared" ref="K32" si="12">K30+K31</f>
        <v>809</v>
      </c>
      <c r="L32" s="119">
        <f t="shared" ref="L32" si="13">L30+L31</f>
        <v>1235</v>
      </c>
      <c r="M32" s="119">
        <f t="shared" ref="M32" si="14">M30+M31</f>
        <v>1462</v>
      </c>
      <c r="N32" s="119">
        <f t="shared" ref="N32" si="15">N30+N31</f>
        <v>1657.6999999999998</v>
      </c>
      <c r="O32" s="119">
        <f t="shared" ref="O32" si="16">O30+O31</f>
        <v>1635.3000000000002</v>
      </c>
      <c r="P32" s="98">
        <f t="shared" si="6"/>
        <v>15456.900000000001</v>
      </c>
      <c r="Q32" s="97"/>
    </row>
    <row r="33" spans="1:17" s="26" customFormat="1">
      <c r="A33" s="65"/>
      <c r="B33" s="65"/>
      <c r="C33" s="24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98"/>
      <c r="Q33" s="97"/>
    </row>
    <row r="34" spans="1:17" s="26" customFormat="1">
      <c r="A34" s="65" t="s">
        <v>39</v>
      </c>
      <c r="B34" s="99" t="s">
        <v>38</v>
      </c>
      <c r="C34" s="8" t="s">
        <v>12</v>
      </c>
      <c r="D34" s="63">
        <v>2324</v>
      </c>
      <c r="E34" s="63">
        <v>2084.1</v>
      </c>
      <c r="F34" s="63">
        <v>2089</v>
      </c>
      <c r="G34" s="117">
        <v>2020</v>
      </c>
      <c r="H34" s="117">
        <v>2050</v>
      </c>
      <c r="I34" s="117">
        <v>1675</v>
      </c>
      <c r="J34" s="117">
        <v>1395</v>
      </c>
      <c r="K34" s="117">
        <v>1330</v>
      </c>
      <c r="L34" s="117">
        <v>2020</v>
      </c>
      <c r="M34" s="117">
        <v>2176</v>
      </c>
      <c r="N34" s="117">
        <v>2082</v>
      </c>
      <c r="O34" s="117">
        <v>2266</v>
      </c>
      <c r="P34" s="97">
        <f t="shared" si="6"/>
        <v>23511.1</v>
      </c>
      <c r="Q34" s="97"/>
    </row>
    <row r="35" spans="1:17" s="26" customFormat="1">
      <c r="A35" s="65"/>
      <c r="B35" s="65" t="s">
        <v>263</v>
      </c>
      <c r="C35" s="8" t="s">
        <v>16</v>
      </c>
      <c r="D35" s="61">
        <v>2026</v>
      </c>
      <c r="E35" s="61">
        <v>1937.9</v>
      </c>
      <c r="F35" s="61">
        <v>2085</v>
      </c>
      <c r="G35" s="118">
        <v>1466</v>
      </c>
      <c r="H35" s="118">
        <v>1729</v>
      </c>
      <c r="I35" s="118">
        <v>1578</v>
      </c>
      <c r="J35" s="118">
        <v>1226</v>
      </c>
      <c r="K35" s="118">
        <v>1333</v>
      </c>
      <c r="L35" s="118">
        <v>1758</v>
      </c>
      <c r="M35" s="118">
        <v>1724</v>
      </c>
      <c r="N35" s="118">
        <v>2132</v>
      </c>
      <c r="O35" s="118">
        <v>1751</v>
      </c>
      <c r="P35" s="97">
        <f t="shared" si="6"/>
        <v>20745.900000000001</v>
      </c>
      <c r="Q35" s="97"/>
    </row>
    <row r="36" spans="1:17" s="26" customFormat="1">
      <c r="A36" s="65"/>
      <c r="B36" s="65"/>
      <c r="C36" s="9" t="s">
        <v>11</v>
      </c>
      <c r="D36" s="62">
        <f>D34+D35</f>
        <v>4350</v>
      </c>
      <c r="E36" s="62">
        <f t="shared" ref="E36:O36" si="17">E34+E35</f>
        <v>4022</v>
      </c>
      <c r="F36" s="62">
        <f t="shared" si="17"/>
        <v>4174</v>
      </c>
      <c r="G36" s="119">
        <f t="shared" si="17"/>
        <v>3486</v>
      </c>
      <c r="H36" s="119">
        <f t="shared" si="17"/>
        <v>3779</v>
      </c>
      <c r="I36" s="119">
        <f t="shared" si="17"/>
        <v>3253</v>
      </c>
      <c r="J36" s="119">
        <f t="shared" si="17"/>
        <v>2621</v>
      </c>
      <c r="K36" s="119">
        <f t="shared" si="17"/>
        <v>2663</v>
      </c>
      <c r="L36" s="119">
        <f t="shared" si="17"/>
        <v>3778</v>
      </c>
      <c r="M36" s="119">
        <f t="shared" si="17"/>
        <v>3900</v>
      </c>
      <c r="N36" s="119">
        <f t="shared" si="17"/>
        <v>4214</v>
      </c>
      <c r="O36" s="119">
        <f t="shared" si="17"/>
        <v>4017</v>
      </c>
      <c r="P36" s="98">
        <f t="shared" si="6"/>
        <v>44257</v>
      </c>
      <c r="Q36" s="97"/>
    </row>
    <row r="37" spans="1:17" s="26" customFormat="1">
      <c r="A37" s="65"/>
      <c r="B37" s="99"/>
      <c r="C37" s="66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98"/>
      <c r="Q37" s="97"/>
    </row>
    <row r="38" spans="1:17" s="26" customFormat="1">
      <c r="A38" s="65" t="s">
        <v>41</v>
      </c>
      <c r="B38" s="99" t="s">
        <v>40</v>
      </c>
      <c r="C38" s="8" t="s">
        <v>12</v>
      </c>
      <c r="D38" s="63">
        <v>3356</v>
      </c>
      <c r="E38" s="63">
        <v>3163.8</v>
      </c>
      <c r="F38" s="63">
        <v>3302</v>
      </c>
      <c r="G38" s="117">
        <v>3098.3</v>
      </c>
      <c r="H38" s="117">
        <v>3109.5</v>
      </c>
      <c r="I38" s="117">
        <v>2640</v>
      </c>
      <c r="J38" s="117">
        <v>2580.3000000000002</v>
      </c>
      <c r="K38" s="117">
        <v>2444.5</v>
      </c>
      <c r="L38" s="117">
        <v>2792</v>
      </c>
      <c r="M38" s="117">
        <v>3518</v>
      </c>
      <c r="N38" s="117">
        <v>2952.8</v>
      </c>
      <c r="O38" s="117">
        <v>3214</v>
      </c>
      <c r="P38" s="97">
        <f t="shared" si="6"/>
        <v>36171.199999999997</v>
      </c>
      <c r="Q38" s="97"/>
    </row>
    <row r="39" spans="1:17" s="26" customFormat="1">
      <c r="A39" s="65"/>
      <c r="B39" s="65" t="s">
        <v>255</v>
      </c>
      <c r="C39" s="8" t="s">
        <v>16</v>
      </c>
      <c r="D39" s="61">
        <v>1859</v>
      </c>
      <c r="E39" s="61">
        <v>1706.8</v>
      </c>
      <c r="F39" s="61">
        <v>1774.8</v>
      </c>
      <c r="G39" s="118">
        <v>1702.8</v>
      </c>
      <c r="H39" s="118">
        <v>1743</v>
      </c>
      <c r="I39" s="118">
        <v>1471</v>
      </c>
      <c r="J39" s="118">
        <v>1387.8</v>
      </c>
      <c r="K39" s="118">
        <v>1530.8</v>
      </c>
      <c r="L39" s="118">
        <v>1533.8</v>
      </c>
      <c r="M39" s="118">
        <v>1658.3</v>
      </c>
      <c r="N39" s="118">
        <v>1891.5</v>
      </c>
      <c r="O39" s="118">
        <v>1797.8</v>
      </c>
      <c r="P39" s="97">
        <f t="shared" si="6"/>
        <v>20057.399999999998</v>
      </c>
      <c r="Q39" s="97"/>
    </row>
    <row r="40" spans="1:17" s="26" customFormat="1">
      <c r="A40" s="65"/>
      <c r="B40" s="65"/>
      <c r="C40" s="9" t="s">
        <v>11</v>
      </c>
      <c r="D40" s="62">
        <f>D38+D39</f>
        <v>5215</v>
      </c>
      <c r="E40" s="62">
        <f t="shared" ref="E40:O40" si="18">E38+E39</f>
        <v>4870.6000000000004</v>
      </c>
      <c r="F40" s="62">
        <f t="shared" si="18"/>
        <v>5076.8</v>
      </c>
      <c r="G40" s="119">
        <f t="shared" si="18"/>
        <v>4801.1000000000004</v>
      </c>
      <c r="H40" s="119">
        <f t="shared" si="18"/>
        <v>4852.5</v>
      </c>
      <c r="I40" s="119">
        <f t="shared" si="18"/>
        <v>4111</v>
      </c>
      <c r="J40" s="119">
        <f t="shared" si="18"/>
        <v>3968.1000000000004</v>
      </c>
      <c r="K40" s="119">
        <f t="shared" si="18"/>
        <v>3975.3</v>
      </c>
      <c r="L40" s="119">
        <f t="shared" si="18"/>
        <v>4325.8</v>
      </c>
      <c r="M40" s="119">
        <f t="shared" si="18"/>
        <v>5176.3</v>
      </c>
      <c r="N40" s="119">
        <f t="shared" si="18"/>
        <v>4844.3</v>
      </c>
      <c r="O40" s="119">
        <f t="shared" si="18"/>
        <v>5011.8</v>
      </c>
      <c r="P40" s="98">
        <f t="shared" si="6"/>
        <v>56228.600000000013</v>
      </c>
      <c r="Q40" s="97"/>
    </row>
    <row r="41" spans="1:17" s="26" customFormat="1">
      <c r="A41" s="65" t="s">
        <v>42</v>
      </c>
      <c r="B41" s="65" t="s">
        <v>257</v>
      </c>
      <c r="C41" s="8" t="s">
        <v>12</v>
      </c>
      <c r="D41" s="63">
        <v>2316.4</v>
      </c>
      <c r="E41" s="63">
        <v>1919.2</v>
      </c>
      <c r="F41" s="63">
        <v>1850.8</v>
      </c>
      <c r="G41" s="117">
        <v>1879.2</v>
      </c>
      <c r="H41" s="117">
        <v>1853.2</v>
      </c>
      <c r="I41" s="117">
        <v>1655.6</v>
      </c>
      <c r="J41" s="117">
        <v>2382</v>
      </c>
      <c r="K41" s="117">
        <v>1509.6</v>
      </c>
      <c r="L41" s="117">
        <v>1588</v>
      </c>
      <c r="M41" s="117">
        <v>2097.6</v>
      </c>
      <c r="N41" s="117">
        <v>2120</v>
      </c>
      <c r="O41" s="117">
        <v>2670.4</v>
      </c>
      <c r="P41" s="97">
        <f t="shared" si="6"/>
        <v>23842</v>
      </c>
      <c r="Q41" s="97"/>
    </row>
    <row r="42" spans="1:17" s="26" customFormat="1">
      <c r="A42" s="65"/>
      <c r="B42" s="65"/>
      <c r="C42" s="8" t="s">
        <v>16</v>
      </c>
      <c r="D42" s="61">
        <v>1909.2</v>
      </c>
      <c r="E42" s="61">
        <v>1612</v>
      </c>
      <c r="F42" s="61">
        <v>1712.8</v>
      </c>
      <c r="G42" s="118">
        <v>1424</v>
      </c>
      <c r="H42" s="118">
        <v>1669.6</v>
      </c>
      <c r="I42" s="118">
        <v>1598.8</v>
      </c>
      <c r="J42" s="118">
        <v>2142.8000000000002</v>
      </c>
      <c r="K42" s="118">
        <v>1788.8</v>
      </c>
      <c r="L42" s="118">
        <v>1492</v>
      </c>
      <c r="M42" s="118">
        <v>1778</v>
      </c>
      <c r="N42" s="118">
        <v>2375.1999999999998</v>
      </c>
      <c r="O42" s="118">
        <v>2226.4</v>
      </c>
      <c r="P42" s="97">
        <f t="shared" si="6"/>
        <v>21729.600000000002</v>
      </c>
      <c r="Q42" s="97"/>
    </row>
    <row r="43" spans="1:17" s="26" customFormat="1">
      <c r="A43" s="65"/>
      <c r="B43" s="65"/>
      <c r="C43" s="9" t="s">
        <v>11</v>
      </c>
      <c r="D43" s="62">
        <f>D41+D42</f>
        <v>4225.6000000000004</v>
      </c>
      <c r="E43" s="62">
        <f t="shared" ref="E43:O43" si="19">E41+E42</f>
        <v>3531.2</v>
      </c>
      <c r="F43" s="62">
        <f t="shared" si="19"/>
        <v>3563.6</v>
      </c>
      <c r="G43" s="119">
        <f t="shared" si="19"/>
        <v>3303.2</v>
      </c>
      <c r="H43" s="119">
        <f t="shared" si="19"/>
        <v>3522.8</v>
      </c>
      <c r="I43" s="119">
        <f t="shared" si="19"/>
        <v>3254.3999999999996</v>
      </c>
      <c r="J43" s="119">
        <f t="shared" si="19"/>
        <v>4524.8</v>
      </c>
      <c r="K43" s="119">
        <f t="shared" si="19"/>
        <v>3298.3999999999996</v>
      </c>
      <c r="L43" s="119">
        <f t="shared" si="19"/>
        <v>3080</v>
      </c>
      <c r="M43" s="119">
        <f t="shared" si="19"/>
        <v>3875.6</v>
      </c>
      <c r="N43" s="119">
        <f t="shared" si="19"/>
        <v>4495.2</v>
      </c>
      <c r="O43" s="119">
        <f t="shared" si="19"/>
        <v>4896.8</v>
      </c>
      <c r="P43" s="98">
        <f t="shared" si="6"/>
        <v>45571.599999999991</v>
      </c>
      <c r="Q43" s="97"/>
    </row>
    <row r="44" spans="1:17" s="26" customFormat="1">
      <c r="A44" s="65" t="s">
        <v>43</v>
      </c>
      <c r="B44" s="65" t="s">
        <v>258</v>
      </c>
      <c r="C44" s="8" t="s">
        <v>12</v>
      </c>
      <c r="D44" s="63">
        <v>496</v>
      </c>
      <c r="E44" s="63">
        <v>352</v>
      </c>
      <c r="F44" s="63">
        <v>347</v>
      </c>
      <c r="G44" s="117">
        <v>252</v>
      </c>
      <c r="H44" s="117">
        <v>323</v>
      </c>
      <c r="I44" s="117">
        <v>211</v>
      </c>
      <c r="J44" s="117">
        <v>97</v>
      </c>
      <c r="K44" s="117">
        <v>81</v>
      </c>
      <c r="L44" s="117">
        <v>306</v>
      </c>
      <c r="M44" s="117">
        <v>307</v>
      </c>
      <c r="N44" s="117">
        <v>447</v>
      </c>
      <c r="O44" s="117">
        <v>414</v>
      </c>
      <c r="P44" s="97">
        <f t="shared" si="6"/>
        <v>3633</v>
      </c>
      <c r="Q44" s="97"/>
    </row>
    <row r="45" spans="1:17" s="26" customFormat="1">
      <c r="A45" s="65"/>
      <c r="B45" s="65"/>
      <c r="C45" s="8" t="s">
        <v>16</v>
      </c>
      <c r="D45" s="61">
        <v>0</v>
      </c>
      <c r="E45" s="61">
        <v>0</v>
      </c>
      <c r="F45" s="61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97">
        <f t="shared" si="6"/>
        <v>0</v>
      </c>
      <c r="Q45" s="97"/>
    </row>
    <row r="46" spans="1:17" s="26" customFormat="1">
      <c r="A46" s="65"/>
      <c r="B46" s="65"/>
      <c r="C46" s="9" t="s">
        <v>11</v>
      </c>
      <c r="D46" s="62">
        <f>D44+D45</f>
        <v>496</v>
      </c>
      <c r="E46" s="62">
        <f t="shared" ref="E46:O46" si="20">E44+E45</f>
        <v>352</v>
      </c>
      <c r="F46" s="62">
        <f t="shared" si="20"/>
        <v>347</v>
      </c>
      <c r="G46" s="119">
        <f t="shared" si="20"/>
        <v>252</v>
      </c>
      <c r="H46" s="119">
        <f t="shared" si="20"/>
        <v>323</v>
      </c>
      <c r="I46" s="119">
        <f t="shared" si="20"/>
        <v>211</v>
      </c>
      <c r="J46" s="119">
        <f t="shared" si="20"/>
        <v>97</v>
      </c>
      <c r="K46" s="119">
        <f t="shared" si="20"/>
        <v>81</v>
      </c>
      <c r="L46" s="119">
        <f t="shared" si="20"/>
        <v>306</v>
      </c>
      <c r="M46" s="119">
        <f t="shared" si="20"/>
        <v>307</v>
      </c>
      <c r="N46" s="119">
        <f t="shared" si="20"/>
        <v>447</v>
      </c>
      <c r="O46" s="119">
        <f t="shared" si="20"/>
        <v>414</v>
      </c>
      <c r="P46" s="98">
        <f t="shared" si="6"/>
        <v>3633</v>
      </c>
      <c r="Q46" s="97"/>
    </row>
    <row r="47" spans="1:17" s="26" customFormat="1">
      <c r="A47" s="65" t="s">
        <v>44</v>
      </c>
      <c r="B47" s="65" t="s">
        <v>256</v>
      </c>
      <c r="C47" s="8" t="s">
        <v>12</v>
      </c>
      <c r="D47" s="63">
        <v>1595</v>
      </c>
      <c r="E47" s="63">
        <v>1020</v>
      </c>
      <c r="F47" s="63">
        <v>767</v>
      </c>
      <c r="G47" s="117">
        <v>677</v>
      </c>
      <c r="H47" s="117">
        <v>229</v>
      </c>
      <c r="I47" s="117">
        <v>260</v>
      </c>
      <c r="J47" s="117">
        <v>75</v>
      </c>
      <c r="K47" s="117">
        <v>179</v>
      </c>
      <c r="L47" s="117">
        <v>384</v>
      </c>
      <c r="M47" s="117">
        <v>675</v>
      </c>
      <c r="N47" s="117">
        <v>1094</v>
      </c>
      <c r="O47" s="117">
        <v>1158</v>
      </c>
      <c r="P47" s="97">
        <f t="shared" si="6"/>
        <v>8113</v>
      </c>
      <c r="Q47" s="97"/>
    </row>
    <row r="48" spans="1:17" s="26" customFormat="1">
      <c r="A48" s="65"/>
      <c r="B48" s="65"/>
      <c r="C48" s="8" t="s">
        <v>16</v>
      </c>
      <c r="D48" s="61">
        <v>1656</v>
      </c>
      <c r="E48" s="61">
        <v>1291</v>
      </c>
      <c r="F48" s="61">
        <v>952</v>
      </c>
      <c r="G48" s="118">
        <v>782</v>
      </c>
      <c r="H48" s="118">
        <v>309</v>
      </c>
      <c r="I48" s="118">
        <v>289</v>
      </c>
      <c r="J48" s="118">
        <v>55</v>
      </c>
      <c r="K48" s="118">
        <v>205</v>
      </c>
      <c r="L48" s="118">
        <v>451</v>
      </c>
      <c r="M48" s="118">
        <v>758</v>
      </c>
      <c r="N48" s="118">
        <v>1537</v>
      </c>
      <c r="O48" s="118">
        <v>1293</v>
      </c>
      <c r="P48" s="97">
        <f t="shared" si="6"/>
        <v>9578</v>
      </c>
      <c r="Q48" s="97"/>
    </row>
    <row r="49" spans="1:17" s="26" customFormat="1">
      <c r="A49" s="65"/>
      <c r="B49" s="65"/>
      <c r="C49" s="9" t="s">
        <v>11</v>
      </c>
      <c r="D49" s="62">
        <f>D47+D48</f>
        <v>3251</v>
      </c>
      <c r="E49" s="62">
        <f t="shared" ref="E49:O49" si="21">E47+E48</f>
        <v>2311</v>
      </c>
      <c r="F49" s="62">
        <f t="shared" si="21"/>
        <v>1719</v>
      </c>
      <c r="G49" s="119">
        <f t="shared" si="21"/>
        <v>1459</v>
      </c>
      <c r="H49" s="119">
        <f t="shared" si="21"/>
        <v>538</v>
      </c>
      <c r="I49" s="119">
        <f t="shared" si="21"/>
        <v>549</v>
      </c>
      <c r="J49" s="119">
        <f t="shared" si="21"/>
        <v>130</v>
      </c>
      <c r="K49" s="119">
        <f t="shared" si="21"/>
        <v>384</v>
      </c>
      <c r="L49" s="119">
        <f t="shared" si="21"/>
        <v>835</v>
      </c>
      <c r="M49" s="119">
        <f t="shared" si="21"/>
        <v>1433</v>
      </c>
      <c r="N49" s="119">
        <f t="shared" si="21"/>
        <v>2631</v>
      </c>
      <c r="O49" s="119">
        <f t="shared" si="21"/>
        <v>2451</v>
      </c>
      <c r="P49" s="98">
        <f t="shared" si="6"/>
        <v>17691</v>
      </c>
      <c r="Q49" s="97"/>
    </row>
    <row r="50" spans="1:17" s="26" customFormat="1">
      <c r="A50" s="65"/>
      <c r="B50" s="65"/>
      <c r="C50" s="24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97"/>
      <c r="Q50" s="97"/>
    </row>
    <row r="51" spans="1:17" s="26" customFormat="1">
      <c r="A51" s="100" t="s">
        <v>46</v>
      </c>
      <c r="B51" s="101" t="s">
        <v>45</v>
      </c>
      <c r="C51" s="8" t="s">
        <v>12</v>
      </c>
      <c r="D51" s="63">
        <v>19621</v>
      </c>
      <c r="E51" s="63">
        <v>16965.900000000001</v>
      </c>
      <c r="F51" s="63">
        <v>17323.8</v>
      </c>
      <c r="G51" s="117">
        <v>16262.4</v>
      </c>
      <c r="H51" s="117">
        <v>15158.5</v>
      </c>
      <c r="I51" s="117">
        <v>12131.9</v>
      </c>
      <c r="J51" s="117">
        <v>10561.7</v>
      </c>
      <c r="K51" s="117">
        <v>12762</v>
      </c>
      <c r="L51" s="117">
        <v>17336.8</v>
      </c>
      <c r="M51" s="117">
        <v>20831.3</v>
      </c>
      <c r="N51" s="117">
        <v>19035.8</v>
      </c>
      <c r="O51" s="117">
        <v>19356.400000000001</v>
      </c>
      <c r="P51" s="97">
        <f t="shared" si="6"/>
        <v>197347.49999999994</v>
      </c>
      <c r="Q51" s="97"/>
    </row>
    <row r="52" spans="1:17" s="26" customFormat="1">
      <c r="A52" s="65" t="s">
        <v>156</v>
      </c>
      <c r="B52" s="65" t="s">
        <v>251</v>
      </c>
      <c r="C52" s="8" t="s">
        <v>16</v>
      </c>
      <c r="D52" s="61">
        <v>8409</v>
      </c>
      <c r="E52" s="61">
        <v>7271.1</v>
      </c>
      <c r="F52" s="61">
        <v>9328.2000000000007</v>
      </c>
      <c r="G52" s="118">
        <v>10841.6</v>
      </c>
      <c r="H52" s="118">
        <v>12402.5</v>
      </c>
      <c r="I52" s="118">
        <v>9926.1</v>
      </c>
      <c r="J52" s="118">
        <v>8641.2999999999993</v>
      </c>
      <c r="K52" s="118">
        <v>8508</v>
      </c>
      <c r="L52" s="118">
        <v>9335.2000000000007</v>
      </c>
      <c r="M52" s="118">
        <v>8927.7000000000007</v>
      </c>
      <c r="N52" s="118">
        <v>8158.2</v>
      </c>
      <c r="O52" s="118">
        <v>8295.6</v>
      </c>
      <c r="P52" s="97">
        <f t="shared" si="6"/>
        <v>110044.5</v>
      </c>
      <c r="Q52" s="97"/>
    </row>
    <row r="53" spans="1:17" s="26" customFormat="1">
      <c r="A53" s="65" t="s">
        <v>238</v>
      </c>
      <c r="B53" s="65" t="s">
        <v>252</v>
      </c>
      <c r="C53" s="9" t="s">
        <v>11</v>
      </c>
      <c r="D53" s="62">
        <f>D51+D52</f>
        <v>28030</v>
      </c>
      <c r="E53" s="62">
        <f t="shared" ref="E53:O53" si="22">E51+E52</f>
        <v>24237</v>
      </c>
      <c r="F53" s="62">
        <f t="shared" si="22"/>
        <v>26652</v>
      </c>
      <c r="G53" s="119">
        <f t="shared" si="22"/>
        <v>27104</v>
      </c>
      <c r="H53" s="119">
        <f t="shared" si="22"/>
        <v>27561</v>
      </c>
      <c r="I53" s="119">
        <f t="shared" si="22"/>
        <v>22058</v>
      </c>
      <c r="J53" s="119">
        <f t="shared" si="22"/>
        <v>19203</v>
      </c>
      <c r="K53" s="119">
        <f t="shared" si="22"/>
        <v>21270</v>
      </c>
      <c r="L53" s="119">
        <f t="shared" si="22"/>
        <v>26672</v>
      </c>
      <c r="M53" s="119">
        <f t="shared" si="22"/>
        <v>29759</v>
      </c>
      <c r="N53" s="119">
        <f t="shared" si="22"/>
        <v>27194</v>
      </c>
      <c r="O53" s="119">
        <f t="shared" si="22"/>
        <v>27652</v>
      </c>
      <c r="P53" s="98">
        <f t="shared" si="6"/>
        <v>307392</v>
      </c>
      <c r="Q53" s="97"/>
    </row>
    <row r="54" spans="1:17" s="26" customFormat="1">
      <c r="A54" s="65"/>
      <c r="B54" s="65"/>
      <c r="C54" s="24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98"/>
      <c r="Q54" s="97"/>
    </row>
    <row r="55" spans="1:17" s="26" customFormat="1">
      <c r="A55" s="65" t="s">
        <v>54</v>
      </c>
      <c r="B55" s="99" t="s">
        <v>103</v>
      </c>
      <c r="C55" s="8" t="s">
        <v>12</v>
      </c>
      <c r="D55" s="63">
        <v>2349</v>
      </c>
      <c r="E55" s="63">
        <v>1909</v>
      </c>
      <c r="F55" s="63">
        <v>2290</v>
      </c>
      <c r="G55" s="117">
        <v>2650</v>
      </c>
      <c r="H55" s="117">
        <v>3102</v>
      </c>
      <c r="I55" s="117">
        <v>2917</v>
      </c>
      <c r="J55" s="117">
        <v>3439</v>
      </c>
      <c r="K55" s="117">
        <v>3383</v>
      </c>
      <c r="L55" s="117">
        <v>2799</v>
      </c>
      <c r="M55" s="117">
        <v>2993</v>
      </c>
      <c r="N55" s="117">
        <v>2576</v>
      </c>
      <c r="O55" s="117">
        <v>2718</v>
      </c>
      <c r="P55" s="66">
        <f t="shared" ref="P55:P72" si="23">SUM(D55:O55)</f>
        <v>33125</v>
      </c>
      <c r="Q55" s="97"/>
    </row>
    <row r="56" spans="1:17" s="26" customFormat="1">
      <c r="A56" s="65"/>
      <c r="B56" s="65" t="s">
        <v>104</v>
      </c>
      <c r="C56" s="8" t="s">
        <v>16</v>
      </c>
      <c r="D56" s="61">
        <v>2090</v>
      </c>
      <c r="E56" s="61">
        <v>1768</v>
      </c>
      <c r="F56" s="61">
        <v>2045</v>
      </c>
      <c r="G56" s="118">
        <v>2063</v>
      </c>
      <c r="H56" s="118">
        <v>2606</v>
      </c>
      <c r="I56" s="118">
        <v>2703</v>
      </c>
      <c r="J56" s="118">
        <v>3247</v>
      </c>
      <c r="K56" s="118">
        <v>3437</v>
      </c>
      <c r="L56" s="118">
        <v>2385</v>
      </c>
      <c r="M56" s="118">
        <v>2199</v>
      </c>
      <c r="N56" s="118">
        <v>2492</v>
      </c>
      <c r="O56" s="118">
        <v>2118</v>
      </c>
      <c r="P56" s="66">
        <f t="shared" si="23"/>
        <v>29153</v>
      </c>
      <c r="Q56" s="97"/>
    </row>
    <row r="57" spans="1:17" s="26" customFormat="1">
      <c r="A57" s="65"/>
      <c r="B57" s="65" t="s">
        <v>253</v>
      </c>
      <c r="C57" s="9" t="s">
        <v>11</v>
      </c>
      <c r="D57" s="62">
        <f>D55+D56</f>
        <v>4439</v>
      </c>
      <c r="E57" s="62">
        <f t="shared" ref="E57:O57" si="24">E55+E56</f>
        <v>3677</v>
      </c>
      <c r="F57" s="62">
        <f t="shared" si="24"/>
        <v>4335</v>
      </c>
      <c r="G57" s="119">
        <f t="shared" si="24"/>
        <v>4713</v>
      </c>
      <c r="H57" s="119">
        <f t="shared" si="24"/>
        <v>5708</v>
      </c>
      <c r="I57" s="119">
        <f t="shared" si="24"/>
        <v>5620</v>
      </c>
      <c r="J57" s="119">
        <f t="shared" si="24"/>
        <v>6686</v>
      </c>
      <c r="K57" s="119">
        <f t="shared" si="24"/>
        <v>6820</v>
      </c>
      <c r="L57" s="119">
        <f t="shared" si="24"/>
        <v>5184</v>
      </c>
      <c r="M57" s="119">
        <f t="shared" si="24"/>
        <v>5192</v>
      </c>
      <c r="N57" s="119">
        <f t="shared" si="24"/>
        <v>5068</v>
      </c>
      <c r="O57" s="119">
        <f t="shared" si="24"/>
        <v>4836</v>
      </c>
      <c r="P57" s="72">
        <f t="shared" si="23"/>
        <v>62278</v>
      </c>
      <c r="Q57" s="97"/>
    </row>
    <row r="58" spans="1:17" s="26" customFormat="1">
      <c r="A58" s="65" t="s">
        <v>53</v>
      </c>
      <c r="B58" s="65" t="s">
        <v>254</v>
      </c>
      <c r="C58" s="8" t="s">
        <v>12</v>
      </c>
      <c r="D58" s="63">
        <v>3577.6</v>
      </c>
      <c r="E58" s="63">
        <v>3076.8</v>
      </c>
      <c r="F58" s="63">
        <v>3192</v>
      </c>
      <c r="G58" s="117">
        <v>3370.4</v>
      </c>
      <c r="H58" s="117">
        <v>3518.4</v>
      </c>
      <c r="I58" s="117">
        <v>3356.4</v>
      </c>
      <c r="J58" s="117">
        <v>4188</v>
      </c>
      <c r="K58" s="117">
        <v>4078</v>
      </c>
      <c r="L58" s="117">
        <v>3122</v>
      </c>
      <c r="M58" s="117">
        <v>3617.2</v>
      </c>
      <c r="N58" s="117">
        <v>3176</v>
      </c>
      <c r="O58" s="117">
        <v>3467.6</v>
      </c>
      <c r="P58" s="66">
        <f t="shared" si="23"/>
        <v>41740.400000000001</v>
      </c>
      <c r="Q58" s="97"/>
    </row>
    <row r="59" spans="1:17" s="26" customFormat="1">
      <c r="A59" s="65"/>
      <c r="B59" s="65"/>
      <c r="C59" s="8" t="s">
        <v>16</v>
      </c>
      <c r="D59" s="61">
        <v>3507.2</v>
      </c>
      <c r="E59" s="61">
        <v>3006.8</v>
      </c>
      <c r="F59" s="61">
        <v>3278.8</v>
      </c>
      <c r="G59" s="118">
        <v>2968.4</v>
      </c>
      <c r="H59" s="118">
        <v>3291.2</v>
      </c>
      <c r="I59" s="118">
        <v>3116.8</v>
      </c>
      <c r="J59" s="118">
        <v>3487.2</v>
      </c>
      <c r="K59" s="118">
        <v>4053.6</v>
      </c>
      <c r="L59" s="118">
        <v>2772.4</v>
      </c>
      <c r="M59" s="118">
        <v>3113.6</v>
      </c>
      <c r="N59" s="118">
        <v>3610.4</v>
      </c>
      <c r="O59" s="118">
        <v>3344</v>
      </c>
      <c r="P59" s="66">
        <f t="shared" si="23"/>
        <v>39550.399999999994</v>
      </c>
      <c r="Q59" s="97"/>
    </row>
    <row r="60" spans="1:17" s="26" customFormat="1">
      <c r="A60" s="65"/>
      <c r="B60" s="65"/>
      <c r="C60" s="9" t="s">
        <v>11</v>
      </c>
      <c r="D60" s="62">
        <f>D58+D59</f>
        <v>7084.7999999999993</v>
      </c>
      <c r="E60" s="62">
        <f t="shared" ref="E60:O60" si="25">E58+E59</f>
        <v>6083.6</v>
      </c>
      <c r="F60" s="62">
        <f t="shared" si="25"/>
        <v>6470.8</v>
      </c>
      <c r="G60" s="119">
        <f t="shared" si="25"/>
        <v>6338.8</v>
      </c>
      <c r="H60" s="119">
        <f t="shared" si="25"/>
        <v>6809.6</v>
      </c>
      <c r="I60" s="119">
        <f t="shared" si="25"/>
        <v>6473.2000000000007</v>
      </c>
      <c r="J60" s="119">
        <f t="shared" si="25"/>
        <v>7675.2</v>
      </c>
      <c r="K60" s="119">
        <f t="shared" si="25"/>
        <v>8131.6</v>
      </c>
      <c r="L60" s="119">
        <f t="shared" si="25"/>
        <v>5894.4</v>
      </c>
      <c r="M60" s="119">
        <f t="shared" si="25"/>
        <v>6730.7999999999993</v>
      </c>
      <c r="N60" s="119">
        <f t="shared" si="25"/>
        <v>6786.4</v>
      </c>
      <c r="O60" s="119">
        <f t="shared" si="25"/>
        <v>6811.6</v>
      </c>
      <c r="P60" s="72">
        <f t="shared" si="23"/>
        <v>81290.8</v>
      </c>
      <c r="Q60" s="97"/>
    </row>
    <row r="61" spans="1:17" s="26" customFormat="1">
      <c r="A61" s="65"/>
      <c r="B61" s="65"/>
      <c r="C61" s="24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72"/>
      <c r="Q61" s="97"/>
    </row>
    <row r="62" spans="1:17" s="26" customFormat="1">
      <c r="A62" s="65" t="s">
        <v>108</v>
      </c>
      <c r="B62" s="99" t="s">
        <v>107</v>
      </c>
      <c r="C62" s="8" t="s">
        <v>12</v>
      </c>
      <c r="D62" s="63">
        <v>1848.5</v>
      </c>
      <c r="E62" s="63">
        <v>1610</v>
      </c>
      <c r="F62" s="63">
        <v>1622.8</v>
      </c>
      <c r="G62" s="117">
        <v>1045.8</v>
      </c>
      <c r="H62" s="117">
        <v>1100</v>
      </c>
      <c r="I62" s="117">
        <v>750.6</v>
      </c>
      <c r="J62" s="117">
        <v>533.4</v>
      </c>
      <c r="K62" s="117">
        <v>797.9</v>
      </c>
      <c r="L62" s="117">
        <v>1144.3</v>
      </c>
      <c r="M62" s="117">
        <v>1750.8</v>
      </c>
      <c r="N62" s="117">
        <v>1655.9</v>
      </c>
      <c r="O62" s="117">
        <v>1524.7</v>
      </c>
      <c r="P62" s="66">
        <f t="shared" si="23"/>
        <v>15384.699999999999</v>
      </c>
      <c r="Q62" s="97"/>
    </row>
    <row r="63" spans="1:17" s="26" customFormat="1">
      <c r="A63" s="65"/>
      <c r="B63" s="65" t="s">
        <v>267</v>
      </c>
      <c r="C63" s="8" t="s">
        <v>16</v>
      </c>
      <c r="D63" s="61">
        <v>957</v>
      </c>
      <c r="E63" s="61">
        <v>852.5</v>
      </c>
      <c r="F63" s="61">
        <v>911.7</v>
      </c>
      <c r="G63" s="118">
        <v>604.4</v>
      </c>
      <c r="H63" s="118">
        <v>649</v>
      </c>
      <c r="I63" s="118">
        <v>518.29999999999995</v>
      </c>
      <c r="J63" s="118">
        <v>433.2</v>
      </c>
      <c r="K63" s="118">
        <v>554.1</v>
      </c>
      <c r="L63" s="118">
        <v>625.1</v>
      </c>
      <c r="M63" s="118">
        <v>787.7</v>
      </c>
      <c r="N63" s="118">
        <v>894.7</v>
      </c>
      <c r="O63" s="118">
        <v>856</v>
      </c>
      <c r="P63" s="66">
        <f t="shared" si="23"/>
        <v>8643.7000000000007</v>
      </c>
      <c r="Q63" s="97"/>
    </row>
    <row r="64" spans="1:17" s="26" customFormat="1">
      <c r="A64" s="65"/>
      <c r="B64" s="65"/>
      <c r="C64" s="9" t="s">
        <v>11</v>
      </c>
      <c r="D64" s="62">
        <f>D62+D63</f>
        <v>2805.5</v>
      </c>
      <c r="E64" s="62">
        <f t="shared" ref="E64:O64" si="26">E62+E63</f>
        <v>2462.5</v>
      </c>
      <c r="F64" s="62">
        <f t="shared" si="26"/>
        <v>2534.5</v>
      </c>
      <c r="G64" s="119">
        <f t="shared" si="26"/>
        <v>1650.1999999999998</v>
      </c>
      <c r="H64" s="119">
        <f t="shared" si="26"/>
        <v>1749</v>
      </c>
      <c r="I64" s="119">
        <f t="shared" si="26"/>
        <v>1268.9000000000001</v>
      </c>
      <c r="J64" s="119">
        <f t="shared" si="26"/>
        <v>966.59999999999991</v>
      </c>
      <c r="K64" s="119">
        <f t="shared" si="26"/>
        <v>1352</v>
      </c>
      <c r="L64" s="119">
        <f t="shared" si="26"/>
        <v>1769.4</v>
      </c>
      <c r="M64" s="119">
        <f t="shared" si="26"/>
        <v>2538.5</v>
      </c>
      <c r="N64" s="119">
        <f t="shared" si="26"/>
        <v>2550.6000000000004</v>
      </c>
      <c r="O64" s="119">
        <f t="shared" si="26"/>
        <v>2380.6999999999998</v>
      </c>
      <c r="P64" s="72">
        <f t="shared" si="23"/>
        <v>24028.400000000005</v>
      </c>
      <c r="Q64" s="97"/>
    </row>
    <row r="65" spans="1:17" s="26" customFormat="1">
      <c r="A65" s="65"/>
      <c r="B65" s="65"/>
      <c r="C65" s="24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72"/>
      <c r="Q65" s="97"/>
    </row>
    <row r="66" spans="1:17" s="26" customFormat="1">
      <c r="A66" s="65" t="s">
        <v>134</v>
      </c>
      <c r="B66" s="99" t="s">
        <v>133</v>
      </c>
      <c r="C66" s="8" t="s">
        <v>12</v>
      </c>
      <c r="D66" s="63">
        <v>2007.8</v>
      </c>
      <c r="E66" s="63">
        <v>1642.6</v>
      </c>
      <c r="F66" s="63">
        <v>1368.5</v>
      </c>
      <c r="G66" s="117">
        <v>983.5</v>
      </c>
      <c r="H66" s="117">
        <v>742.5</v>
      </c>
      <c r="I66" s="117">
        <v>402.4</v>
      </c>
      <c r="J66" s="117">
        <v>449.2</v>
      </c>
      <c r="K66" s="117">
        <v>1393.7</v>
      </c>
      <c r="L66" s="117">
        <v>1680</v>
      </c>
      <c r="M66" s="117">
        <v>1730.1</v>
      </c>
      <c r="N66" s="117">
        <v>1881.3</v>
      </c>
      <c r="O66" s="117">
        <v>1924.8</v>
      </c>
      <c r="P66" s="66">
        <f t="shared" si="23"/>
        <v>16206.399999999998</v>
      </c>
      <c r="Q66" s="97"/>
    </row>
    <row r="67" spans="1:17" s="26" customFormat="1">
      <c r="A67" s="65"/>
      <c r="B67" s="65" t="s">
        <v>268</v>
      </c>
      <c r="C67" s="8" t="s">
        <v>16</v>
      </c>
      <c r="D67" s="61">
        <v>860.5</v>
      </c>
      <c r="E67" s="61">
        <v>704</v>
      </c>
      <c r="F67" s="61">
        <v>736.9</v>
      </c>
      <c r="G67" s="118">
        <v>655.7</v>
      </c>
      <c r="H67" s="118">
        <v>607.5</v>
      </c>
      <c r="I67" s="118">
        <v>329.3</v>
      </c>
      <c r="J67" s="118">
        <v>367.6</v>
      </c>
      <c r="K67" s="118">
        <v>929.2</v>
      </c>
      <c r="L67" s="118">
        <v>904.6</v>
      </c>
      <c r="M67" s="118">
        <v>741.5</v>
      </c>
      <c r="N67" s="118">
        <v>806.2</v>
      </c>
      <c r="O67" s="118">
        <v>824.9</v>
      </c>
      <c r="P67" s="66">
        <f t="shared" si="23"/>
        <v>8467.9000000000015</v>
      </c>
      <c r="Q67" s="97"/>
    </row>
    <row r="68" spans="1:17" s="26" customFormat="1">
      <c r="A68" s="65"/>
      <c r="B68" s="65"/>
      <c r="C68" s="9" t="s">
        <v>11</v>
      </c>
      <c r="D68" s="62">
        <f>D66+D67</f>
        <v>2868.3</v>
      </c>
      <c r="E68" s="62">
        <f t="shared" ref="E68:O68" si="27">E66+E67</f>
        <v>2346.6</v>
      </c>
      <c r="F68" s="62">
        <f t="shared" si="27"/>
        <v>2105.4</v>
      </c>
      <c r="G68" s="119">
        <f t="shared" si="27"/>
        <v>1639.2</v>
      </c>
      <c r="H68" s="119">
        <f t="shared" si="27"/>
        <v>1350</v>
      </c>
      <c r="I68" s="119">
        <f t="shared" si="27"/>
        <v>731.7</v>
      </c>
      <c r="J68" s="119">
        <f t="shared" si="27"/>
        <v>816.8</v>
      </c>
      <c r="K68" s="119">
        <f t="shared" si="27"/>
        <v>2322.9</v>
      </c>
      <c r="L68" s="119">
        <f t="shared" si="27"/>
        <v>2584.6</v>
      </c>
      <c r="M68" s="119">
        <f t="shared" si="27"/>
        <v>2471.6</v>
      </c>
      <c r="N68" s="119">
        <f t="shared" si="27"/>
        <v>2687.5</v>
      </c>
      <c r="O68" s="119">
        <f t="shared" si="27"/>
        <v>2749.7</v>
      </c>
      <c r="P68" s="72">
        <f t="shared" si="23"/>
        <v>24674.3</v>
      </c>
      <c r="Q68" s="97"/>
    </row>
    <row r="69" spans="1:17" s="26" customFormat="1">
      <c r="A69" s="65"/>
      <c r="B69" s="65"/>
      <c r="C69" s="24"/>
      <c r="D69" s="122"/>
      <c r="E69" s="122"/>
      <c r="F69" s="122"/>
      <c r="G69" s="121"/>
      <c r="H69" s="121"/>
      <c r="I69" s="121"/>
      <c r="J69" s="121"/>
      <c r="K69" s="121"/>
      <c r="L69" s="121"/>
      <c r="M69" s="121"/>
      <c r="N69" s="121"/>
      <c r="O69" s="121"/>
      <c r="P69" s="72"/>
      <c r="Q69" s="97"/>
    </row>
    <row r="70" spans="1:17" s="26" customFormat="1">
      <c r="A70" s="100" t="s">
        <v>89</v>
      </c>
      <c r="B70" s="101" t="s">
        <v>88</v>
      </c>
      <c r="C70" s="8" t="s">
        <v>12</v>
      </c>
      <c r="D70" s="61">
        <v>1449</v>
      </c>
      <c r="E70" s="61">
        <v>1326.5</v>
      </c>
      <c r="F70" s="61">
        <v>990.6</v>
      </c>
      <c r="G70" s="118">
        <v>743.4</v>
      </c>
      <c r="H70" s="118">
        <v>728.8</v>
      </c>
      <c r="I70" s="118">
        <v>386.1</v>
      </c>
      <c r="J70" s="118">
        <v>357.5</v>
      </c>
      <c r="K70" s="118">
        <v>426</v>
      </c>
      <c r="L70" s="118">
        <v>804.1</v>
      </c>
      <c r="M70" s="118">
        <v>1108.8</v>
      </c>
      <c r="N70" s="118">
        <v>1539.3</v>
      </c>
      <c r="O70" s="118">
        <v>1288.7</v>
      </c>
      <c r="P70" s="66">
        <f t="shared" si="23"/>
        <v>11148.800000000001</v>
      </c>
      <c r="Q70" s="97"/>
    </row>
    <row r="71" spans="1:17" s="26" customFormat="1">
      <c r="A71" s="65"/>
      <c r="B71" s="65" t="s">
        <v>269</v>
      </c>
      <c r="C71" s="8" t="s">
        <v>16</v>
      </c>
      <c r="D71" s="61">
        <v>621</v>
      </c>
      <c r="E71" s="61">
        <v>568.5</v>
      </c>
      <c r="F71" s="61">
        <v>533.4</v>
      </c>
      <c r="G71" s="118">
        <v>495.6</v>
      </c>
      <c r="H71" s="118">
        <v>596.20000000000005</v>
      </c>
      <c r="I71" s="118">
        <v>315.89999999999998</v>
      </c>
      <c r="J71" s="118">
        <v>292.5</v>
      </c>
      <c r="K71" s="118">
        <v>284</v>
      </c>
      <c r="L71" s="118">
        <v>432.9</v>
      </c>
      <c r="M71" s="118">
        <v>475.2</v>
      </c>
      <c r="N71" s="118">
        <v>659.7</v>
      </c>
      <c r="O71" s="118">
        <v>552.29999999999995</v>
      </c>
      <c r="P71" s="66">
        <f t="shared" si="23"/>
        <v>5827.2</v>
      </c>
      <c r="Q71" s="97"/>
    </row>
    <row r="72" spans="1:17" s="26" customFormat="1">
      <c r="A72" s="65"/>
      <c r="B72" s="65"/>
      <c r="C72" s="9" t="s">
        <v>11</v>
      </c>
      <c r="D72" s="62">
        <f>D70+D71</f>
        <v>2070</v>
      </c>
      <c r="E72" s="62">
        <f t="shared" ref="E72:O72" si="28">E70+E71</f>
        <v>1895</v>
      </c>
      <c r="F72" s="62">
        <f t="shared" si="28"/>
        <v>1524</v>
      </c>
      <c r="G72" s="119">
        <f t="shared" si="28"/>
        <v>1239</v>
      </c>
      <c r="H72" s="119">
        <f t="shared" si="28"/>
        <v>1325</v>
      </c>
      <c r="I72" s="119">
        <f t="shared" si="28"/>
        <v>702</v>
      </c>
      <c r="J72" s="119">
        <f t="shared" si="28"/>
        <v>650</v>
      </c>
      <c r="K72" s="119">
        <f t="shared" si="28"/>
        <v>710</v>
      </c>
      <c r="L72" s="119">
        <f t="shared" si="28"/>
        <v>1237</v>
      </c>
      <c r="M72" s="119">
        <f t="shared" si="28"/>
        <v>1584</v>
      </c>
      <c r="N72" s="119">
        <f t="shared" si="28"/>
        <v>2199</v>
      </c>
      <c r="O72" s="119">
        <f t="shared" si="28"/>
        <v>1841</v>
      </c>
      <c r="P72" s="72">
        <f t="shared" si="23"/>
        <v>16976</v>
      </c>
      <c r="Q72" s="97"/>
    </row>
    <row r="73" spans="1:17" s="26" customFormat="1">
      <c r="A73" s="65"/>
      <c r="B73" s="65"/>
      <c r="C73" s="24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72"/>
      <c r="Q73" s="97"/>
    </row>
    <row r="74" spans="1:17" s="26" customFormat="1">
      <c r="A74" s="100" t="s">
        <v>155</v>
      </c>
      <c r="B74" s="101" t="s">
        <v>231</v>
      </c>
      <c r="C74" s="8" t="s">
        <v>12</v>
      </c>
      <c r="D74" s="61">
        <v>11655.6</v>
      </c>
      <c r="E74" s="61">
        <v>10037.200000000001</v>
      </c>
      <c r="F74" s="61">
        <v>10421.6</v>
      </c>
      <c r="G74" s="118">
        <v>9422.4</v>
      </c>
      <c r="H74" s="118">
        <v>8708.4</v>
      </c>
      <c r="I74" s="118">
        <v>7912.4</v>
      </c>
      <c r="J74" s="118">
        <v>9108.7999999999993</v>
      </c>
      <c r="K74" s="118">
        <v>9433.6</v>
      </c>
      <c r="L74" s="118">
        <v>9380</v>
      </c>
      <c r="M74" s="118">
        <v>10957.6</v>
      </c>
      <c r="N74" s="118">
        <v>11197.2</v>
      </c>
      <c r="O74" s="118">
        <v>11786.8</v>
      </c>
      <c r="P74" s="66">
        <f t="shared" ref="P74:P76" si="29">SUM(D74:O74)</f>
        <v>120021.60000000002</v>
      </c>
      <c r="Q74" s="97"/>
    </row>
    <row r="75" spans="1:17" s="26" customFormat="1">
      <c r="A75" s="65"/>
      <c r="B75" s="65" t="s">
        <v>232</v>
      </c>
      <c r="C75" s="8" t="s">
        <v>16</v>
      </c>
      <c r="D75" s="61">
        <v>3805.6</v>
      </c>
      <c r="E75" s="61">
        <v>3887.2</v>
      </c>
      <c r="F75" s="61">
        <v>4291.6000000000004</v>
      </c>
      <c r="G75" s="118">
        <v>4766.8</v>
      </c>
      <c r="H75" s="118">
        <v>3988.4</v>
      </c>
      <c r="I75" s="118">
        <v>4186.8</v>
      </c>
      <c r="J75" s="118">
        <v>3898</v>
      </c>
      <c r="K75" s="118">
        <v>5352.4</v>
      </c>
      <c r="L75" s="118">
        <v>4626.3999999999996</v>
      </c>
      <c r="M75" s="118">
        <v>4669.2</v>
      </c>
      <c r="N75" s="118">
        <v>4608.3999999999996</v>
      </c>
      <c r="O75" s="118">
        <v>4518.3999999999996</v>
      </c>
      <c r="P75" s="66">
        <f t="shared" si="29"/>
        <v>52599.200000000004</v>
      </c>
      <c r="Q75" s="97"/>
    </row>
    <row r="76" spans="1:17" s="26" customFormat="1">
      <c r="A76" s="65"/>
      <c r="B76" s="65"/>
      <c r="C76" s="9" t="s">
        <v>11</v>
      </c>
      <c r="D76" s="62">
        <f>D74+D75</f>
        <v>15461.2</v>
      </c>
      <c r="E76" s="62">
        <f t="shared" ref="E76" si="30">E74+E75</f>
        <v>13924.400000000001</v>
      </c>
      <c r="F76" s="62">
        <f t="shared" ref="F76" si="31">F74+F75</f>
        <v>14713.2</v>
      </c>
      <c r="G76" s="119">
        <f t="shared" ref="G76" si="32">G74+G75</f>
        <v>14189.2</v>
      </c>
      <c r="H76" s="119">
        <f t="shared" ref="H76" si="33">H74+H75</f>
        <v>12696.8</v>
      </c>
      <c r="I76" s="119">
        <f t="shared" ref="I76" si="34">I74+I75</f>
        <v>12099.2</v>
      </c>
      <c r="J76" s="119">
        <f t="shared" ref="J76" si="35">J74+J75</f>
        <v>13006.8</v>
      </c>
      <c r="K76" s="119">
        <f t="shared" ref="K76" si="36">K74+K75</f>
        <v>14786</v>
      </c>
      <c r="L76" s="119">
        <f t="shared" ref="L76" si="37">L74+L75</f>
        <v>14006.4</v>
      </c>
      <c r="M76" s="119">
        <f t="shared" ref="M76" si="38">M74+M75</f>
        <v>15626.8</v>
      </c>
      <c r="N76" s="119">
        <f t="shared" ref="N76" si="39">N74+N75</f>
        <v>15805.6</v>
      </c>
      <c r="O76" s="119">
        <f t="shared" ref="O76" si="40">O74+O75</f>
        <v>16305.199999999999</v>
      </c>
      <c r="P76" s="72">
        <f t="shared" si="29"/>
        <v>172620.80000000002</v>
      </c>
      <c r="Q76" s="97"/>
    </row>
    <row r="77" spans="1:17" s="26" customFormat="1">
      <c r="A77" s="65"/>
      <c r="B77" s="65"/>
      <c r="C77" s="24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72"/>
      <c r="Q77" s="97"/>
    </row>
    <row r="78" spans="1:17" s="26" customFormat="1">
      <c r="A78" s="100" t="s">
        <v>156</v>
      </c>
      <c r="B78" s="101" t="s">
        <v>157</v>
      </c>
      <c r="C78" s="8" t="s">
        <v>12</v>
      </c>
      <c r="D78" s="61">
        <v>3016.3</v>
      </c>
      <c r="E78" s="61">
        <v>2608.9</v>
      </c>
      <c r="F78" s="61">
        <v>2191.8000000000002</v>
      </c>
      <c r="G78" s="118">
        <v>1780.2</v>
      </c>
      <c r="H78" s="118">
        <v>1571.9</v>
      </c>
      <c r="I78" s="118">
        <v>763.9</v>
      </c>
      <c r="J78" s="118">
        <v>859.7</v>
      </c>
      <c r="K78" s="118">
        <v>1029</v>
      </c>
      <c r="L78" s="118">
        <v>1820</v>
      </c>
      <c r="M78" s="118">
        <v>2837.1</v>
      </c>
      <c r="N78" s="118">
        <v>3253.6</v>
      </c>
      <c r="O78" s="118">
        <v>3170.3</v>
      </c>
      <c r="P78" s="66">
        <f t="shared" ref="P78:P84" si="41">SUM(D78:O78)</f>
        <v>24902.699999999997</v>
      </c>
      <c r="Q78" s="97"/>
    </row>
    <row r="79" spans="1:17" s="26" customFormat="1">
      <c r="A79" s="65"/>
      <c r="B79" s="65" t="s">
        <v>270</v>
      </c>
      <c r="C79" s="8" t="s">
        <v>16</v>
      </c>
      <c r="D79" s="61">
        <v>1292.7</v>
      </c>
      <c r="E79" s="61">
        <v>1118.0999999999999</v>
      </c>
      <c r="F79" s="61">
        <v>1180.2</v>
      </c>
      <c r="G79" s="118">
        <v>1186.8</v>
      </c>
      <c r="H79" s="118">
        <v>1286.0999999999999</v>
      </c>
      <c r="I79" s="118">
        <v>625.1</v>
      </c>
      <c r="J79" s="118">
        <v>703.3</v>
      </c>
      <c r="K79" s="118">
        <v>686</v>
      </c>
      <c r="L79" s="118">
        <v>980</v>
      </c>
      <c r="M79" s="118">
        <v>1215.9000000000001</v>
      </c>
      <c r="N79" s="118">
        <v>1394.4</v>
      </c>
      <c r="O79" s="118">
        <v>1358.7</v>
      </c>
      <c r="P79" s="66">
        <f t="shared" si="41"/>
        <v>13027.3</v>
      </c>
      <c r="Q79" s="97"/>
    </row>
    <row r="80" spans="1:17" s="26" customFormat="1">
      <c r="A80" s="65"/>
      <c r="B80" s="65"/>
      <c r="C80" s="9" t="s">
        <v>11</v>
      </c>
      <c r="D80" s="62">
        <f>D78+D79</f>
        <v>4309</v>
      </c>
      <c r="E80" s="62">
        <f t="shared" ref="E80" si="42">E78+E79</f>
        <v>3727</v>
      </c>
      <c r="F80" s="62">
        <f t="shared" ref="F80" si="43">F78+F79</f>
        <v>3372</v>
      </c>
      <c r="G80" s="119">
        <f t="shared" ref="G80" si="44">G78+G79</f>
        <v>2967</v>
      </c>
      <c r="H80" s="119">
        <f t="shared" ref="H80" si="45">H78+H79</f>
        <v>2858</v>
      </c>
      <c r="I80" s="119">
        <f t="shared" ref="I80" si="46">I78+I79</f>
        <v>1389</v>
      </c>
      <c r="J80" s="119">
        <f t="shared" ref="J80" si="47">J78+J79</f>
        <v>1563</v>
      </c>
      <c r="K80" s="119">
        <f t="shared" ref="K80" si="48">K78+K79</f>
        <v>1715</v>
      </c>
      <c r="L80" s="119">
        <f t="shared" ref="L80" si="49">L78+L79</f>
        <v>2800</v>
      </c>
      <c r="M80" s="119">
        <f t="shared" ref="M80" si="50">M78+M79</f>
        <v>4053</v>
      </c>
      <c r="N80" s="119">
        <f t="shared" ref="N80" si="51">N78+N79</f>
        <v>4648</v>
      </c>
      <c r="O80" s="119">
        <f t="shared" ref="O80" si="52">O78+O79</f>
        <v>4529</v>
      </c>
      <c r="P80" s="72">
        <f t="shared" si="41"/>
        <v>37930</v>
      </c>
      <c r="Q80" s="97"/>
    </row>
    <row r="81" spans="1:17" s="26" customFormat="1">
      <c r="A81" s="65"/>
      <c r="B81" s="102"/>
      <c r="C81" s="50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66"/>
      <c r="Q81" s="97"/>
    </row>
    <row r="82" spans="1:17">
      <c r="A82" s="102" t="s">
        <v>19</v>
      </c>
      <c r="B82" s="99" t="s">
        <v>158</v>
      </c>
      <c r="C82" s="51" t="s">
        <v>12</v>
      </c>
      <c r="D82" s="63">
        <v>4223.1000000000004</v>
      </c>
      <c r="E82" s="63">
        <v>3369.6</v>
      </c>
      <c r="F82" s="63">
        <v>3032.2</v>
      </c>
      <c r="G82" s="117">
        <v>2590.6</v>
      </c>
      <c r="H82" s="117">
        <v>1871.7</v>
      </c>
      <c r="I82" s="117">
        <v>1271.0999999999999</v>
      </c>
      <c r="J82" s="117">
        <v>1420.4</v>
      </c>
      <c r="K82" s="117">
        <v>1377.7</v>
      </c>
      <c r="L82" s="117">
        <v>1820.3</v>
      </c>
      <c r="M82" s="117">
        <v>3282.3</v>
      </c>
      <c r="N82" s="117">
        <v>3444.1</v>
      </c>
      <c r="O82" s="117">
        <v>3722</v>
      </c>
      <c r="P82" s="66">
        <f t="shared" si="41"/>
        <v>31425.100000000002</v>
      </c>
      <c r="Q82" s="66"/>
    </row>
    <row r="83" spans="1:17">
      <c r="A83" s="65"/>
      <c r="B83" s="102" t="s">
        <v>215</v>
      </c>
      <c r="C83" s="51" t="s">
        <v>16</v>
      </c>
      <c r="D83" s="63">
        <v>2163.1</v>
      </c>
      <c r="E83" s="63">
        <v>1862.9</v>
      </c>
      <c r="F83" s="63">
        <v>1865</v>
      </c>
      <c r="G83" s="117">
        <v>1657.3</v>
      </c>
      <c r="H83" s="117">
        <v>1087.4000000000001</v>
      </c>
      <c r="I83" s="117">
        <v>898.3</v>
      </c>
      <c r="J83" s="117">
        <v>681</v>
      </c>
      <c r="K83" s="117">
        <v>774.2</v>
      </c>
      <c r="L83" s="117">
        <v>864.8</v>
      </c>
      <c r="M83" s="117">
        <v>1464.8</v>
      </c>
      <c r="N83" s="117">
        <v>2154.6</v>
      </c>
      <c r="O83" s="117">
        <v>2147.9</v>
      </c>
      <c r="P83" s="66">
        <f t="shared" si="41"/>
        <v>17621.3</v>
      </c>
      <c r="Q83" s="66"/>
    </row>
    <row r="84" spans="1:17">
      <c r="A84" s="65"/>
      <c r="B84" s="102"/>
      <c r="C84" s="9" t="s">
        <v>11</v>
      </c>
      <c r="D84" s="62">
        <f>D82+D83</f>
        <v>6386.2000000000007</v>
      </c>
      <c r="E84" s="62">
        <f t="shared" ref="E84:O84" si="53">E82+E83</f>
        <v>5232.5</v>
      </c>
      <c r="F84" s="62">
        <f t="shared" si="53"/>
        <v>4897.2</v>
      </c>
      <c r="G84" s="119">
        <f t="shared" si="53"/>
        <v>4247.8999999999996</v>
      </c>
      <c r="H84" s="119">
        <f t="shared" si="53"/>
        <v>2959.1000000000004</v>
      </c>
      <c r="I84" s="119">
        <f t="shared" si="53"/>
        <v>2169.3999999999996</v>
      </c>
      <c r="J84" s="119">
        <f t="shared" si="53"/>
        <v>2101.4</v>
      </c>
      <c r="K84" s="119">
        <f t="shared" si="53"/>
        <v>2151.9</v>
      </c>
      <c r="L84" s="119">
        <f t="shared" si="53"/>
        <v>2685.1</v>
      </c>
      <c r="M84" s="119">
        <f t="shared" si="53"/>
        <v>4747.1000000000004</v>
      </c>
      <c r="N84" s="119">
        <f t="shared" si="53"/>
        <v>5598.7</v>
      </c>
      <c r="O84" s="119">
        <f t="shared" si="53"/>
        <v>5869.9</v>
      </c>
      <c r="P84" s="72">
        <f t="shared" si="41"/>
        <v>49046.400000000001</v>
      </c>
      <c r="Q84" s="66"/>
    </row>
    <row r="85" spans="1:17">
      <c r="A85" s="65"/>
      <c r="B85" s="102"/>
      <c r="C85" s="24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72"/>
      <c r="Q85" s="66"/>
    </row>
    <row r="86" spans="1:17">
      <c r="A86" s="102" t="s">
        <v>159</v>
      </c>
      <c r="B86" s="101" t="s">
        <v>158</v>
      </c>
      <c r="C86" s="51" t="s">
        <v>12</v>
      </c>
      <c r="D86" s="63">
        <v>1222</v>
      </c>
      <c r="E86" s="63">
        <v>1227</v>
      </c>
      <c r="F86" s="63">
        <v>803</v>
      </c>
      <c r="G86" s="117">
        <v>1405</v>
      </c>
      <c r="H86" s="117">
        <v>1211</v>
      </c>
      <c r="I86" s="117">
        <v>1390</v>
      </c>
      <c r="J86" s="117">
        <v>1184</v>
      </c>
      <c r="K86" s="117">
        <v>954</v>
      </c>
      <c r="L86" s="117">
        <v>1001</v>
      </c>
      <c r="M86" s="117">
        <v>1227</v>
      </c>
      <c r="N86" s="117">
        <v>1177</v>
      </c>
      <c r="O86" s="117">
        <v>842</v>
      </c>
      <c r="P86" s="66">
        <f t="shared" ref="P86:P88" si="54">SUM(D86:O86)</f>
        <v>13643</v>
      </c>
      <c r="Q86" s="66"/>
    </row>
    <row r="87" spans="1:17">
      <c r="A87" s="65" t="s">
        <v>160</v>
      </c>
      <c r="B87" s="102" t="s">
        <v>203</v>
      </c>
      <c r="C87" s="51" t="s">
        <v>16</v>
      </c>
      <c r="D87" s="63">
        <v>0</v>
      </c>
      <c r="E87" s="63">
        <v>0</v>
      </c>
      <c r="F87" s="63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66">
        <f t="shared" si="54"/>
        <v>0</v>
      </c>
      <c r="Q87" s="66"/>
    </row>
    <row r="88" spans="1:17">
      <c r="A88" s="65"/>
      <c r="B88" s="102"/>
      <c r="C88" s="9" t="s">
        <v>11</v>
      </c>
      <c r="D88" s="62">
        <f>D86+D87</f>
        <v>1222</v>
      </c>
      <c r="E88" s="62">
        <f t="shared" ref="E88" si="55">E86+E87</f>
        <v>1227</v>
      </c>
      <c r="F88" s="62">
        <f t="shared" ref="F88" si="56">F86+F87</f>
        <v>803</v>
      </c>
      <c r="G88" s="119">
        <f t="shared" ref="G88" si="57">G86+G87</f>
        <v>1405</v>
      </c>
      <c r="H88" s="119">
        <f t="shared" ref="H88" si="58">H86+H87</f>
        <v>1211</v>
      </c>
      <c r="I88" s="119">
        <f t="shared" ref="I88" si="59">I86+I87</f>
        <v>1390</v>
      </c>
      <c r="J88" s="119">
        <f t="shared" ref="J88" si="60">J86+J87</f>
        <v>1184</v>
      </c>
      <c r="K88" s="119">
        <f t="shared" ref="K88" si="61">K86+K87</f>
        <v>954</v>
      </c>
      <c r="L88" s="119">
        <f t="shared" ref="L88" si="62">L86+L87</f>
        <v>1001</v>
      </c>
      <c r="M88" s="119">
        <f t="shared" ref="M88" si="63">M86+M87</f>
        <v>1227</v>
      </c>
      <c r="N88" s="119">
        <f t="shared" ref="N88" si="64">N86+N87</f>
        <v>1177</v>
      </c>
      <c r="O88" s="119">
        <f t="shared" ref="O88" si="65">O86+O87</f>
        <v>842</v>
      </c>
      <c r="P88" s="72">
        <f t="shared" si="54"/>
        <v>13643</v>
      </c>
      <c r="Q88" s="66"/>
    </row>
    <row r="89" spans="1:17">
      <c r="A89" s="65" t="s">
        <v>161</v>
      </c>
      <c r="B89" s="102" t="s">
        <v>204</v>
      </c>
      <c r="C89" s="51" t="s">
        <v>12</v>
      </c>
      <c r="D89" s="63">
        <v>314.60000000000002</v>
      </c>
      <c r="E89" s="63">
        <v>579.6</v>
      </c>
      <c r="F89" s="63">
        <v>323.5</v>
      </c>
      <c r="G89" s="117">
        <v>356.4</v>
      </c>
      <c r="H89" s="117">
        <v>145.9</v>
      </c>
      <c r="I89" s="117">
        <v>152.80000000000001</v>
      </c>
      <c r="J89" s="117">
        <v>193</v>
      </c>
      <c r="K89" s="117">
        <v>161.9</v>
      </c>
      <c r="L89" s="117">
        <v>179.6</v>
      </c>
      <c r="M89" s="117">
        <v>263</v>
      </c>
      <c r="N89" s="117">
        <v>282.10000000000002</v>
      </c>
      <c r="O89" s="117">
        <v>320.8</v>
      </c>
      <c r="P89" s="66">
        <f t="shared" ref="P89:P100" si="66">SUM(D89:O89)</f>
        <v>3273.2000000000003</v>
      </c>
      <c r="Q89" s="66"/>
    </row>
    <row r="90" spans="1:17">
      <c r="A90" s="65"/>
      <c r="B90" s="102"/>
      <c r="C90" s="51" t="s">
        <v>16</v>
      </c>
      <c r="D90" s="63">
        <v>71.8</v>
      </c>
      <c r="E90" s="63">
        <v>359.7</v>
      </c>
      <c r="F90" s="63">
        <v>156</v>
      </c>
      <c r="G90" s="117">
        <v>243.5</v>
      </c>
      <c r="H90" s="117">
        <v>54.2</v>
      </c>
      <c r="I90" s="117">
        <v>48.4</v>
      </c>
      <c r="J90" s="117">
        <v>52.5</v>
      </c>
      <c r="K90" s="117">
        <v>63.3</v>
      </c>
      <c r="L90" s="117">
        <v>49.6</v>
      </c>
      <c r="M90" s="117">
        <v>73.8</v>
      </c>
      <c r="N90" s="117">
        <v>94.6</v>
      </c>
      <c r="O90" s="117">
        <v>77.3</v>
      </c>
      <c r="P90" s="66">
        <f t="shared" si="66"/>
        <v>1344.6999999999998</v>
      </c>
      <c r="Q90" s="66"/>
    </row>
    <row r="91" spans="1:17">
      <c r="A91" s="65"/>
      <c r="B91" s="102"/>
      <c r="C91" s="9" t="s">
        <v>11</v>
      </c>
      <c r="D91" s="62">
        <f>D89+D90</f>
        <v>386.40000000000003</v>
      </c>
      <c r="E91" s="62">
        <f t="shared" ref="E91" si="67">E89+E90</f>
        <v>939.3</v>
      </c>
      <c r="F91" s="62">
        <f t="shared" ref="F91" si="68">F89+F90</f>
        <v>479.5</v>
      </c>
      <c r="G91" s="119">
        <f t="shared" ref="G91" si="69">G89+G90</f>
        <v>599.9</v>
      </c>
      <c r="H91" s="119">
        <f t="shared" ref="H91" si="70">H89+H90</f>
        <v>200.10000000000002</v>
      </c>
      <c r="I91" s="119">
        <f t="shared" ref="I91" si="71">I89+I90</f>
        <v>201.20000000000002</v>
      </c>
      <c r="J91" s="119">
        <f t="shared" ref="J91" si="72">J89+J90</f>
        <v>245.5</v>
      </c>
      <c r="K91" s="119">
        <f t="shared" ref="K91" si="73">K89+K90</f>
        <v>225.2</v>
      </c>
      <c r="L91" s="119">
        <f t="shared" ref="L91" si="74">L89+L90</f>
        <v>229.2</v>
      </c>
      <c r="M91" s="119">
        <f t="shared" ref="M91" si="75">M89+M90</f>
        <v>336.8</v>
      </c>
      <c r="N91" s="119">
        <f t="shared" ref="N91" si="76">N89+N90</f>
        <v>376.70000000000005</v>
      </c>
      <c r="O91" s="119">
        <f t="shared" ref="O91" si="77">O89+O90</f>
        <v>398.1</v>
      </c>
      <c r="P91" s="72">
        <f t="shared" si="66"/>
        <v>4617.8999999999996</v>
      </c>
      <c r="Q91" s="66"/>
    </row>
    <row r="92" spans="1:17">
      <c r="A92" s="65" t="s">
        <v>162</v>
      </c>
      <c r="B92" s="102" t="s">
        <v>205</v>
      </c>
      <c r="C92" s="51" t="s">
        <v>12</v>
      </c>
      <c r="D92" s="63">
        <v>1743</v>
      </c>
      <c r="E92" s="63">
        <v>1841</v>
      </c>
      <c r="F92" s="63">
        <v>1346</v>
      </c>
      <c r="G92" s="117">
        <v>1263</v>
      </c>
      <c r="H92" s="117">
        <v>933</v>
      </c>
      <c r="I92" s="117">
        <v>1005</v>
      </c>
      <c r="J92" s="117">
        <v>839</v>
      </c>
      <c r="K92" s="117">
        <v>773</v>
      </c>
      <c r="L92" s="117">
        <v>887</v>
      </c>
      <c r="M92" s="117">
        <v>1192</v>
      </c>
      <c r="N92" s="117">
        <v>1360</v>
      </c>
      <c r="O92" s="117">
        <v>1412</v>
      </c>
      <c r="P92" s="66">
        <f t="shared" si="66"/>
        <v>14594</v>
      </c>
      <c r="Q92" s="66"/>
    </row>
    <row r="93" spans="1:17">
      <c r="A93" s="65"/>
      <c r="B93" s="102"/>
      <c r="C93" s="51" t="s">
        <v>16</v>
      </c>
      <c r="D93" s="63">
        <v>0</v>
      </c>
      <c r="E93" s="63">
        <v>0</v>
      </c>
      <c r="F93" s="63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66">
        <f t="shared" si="66"/>
        <v>0</v>
      </c>
      <c r="Q93" s="66"/>
    </row>
    <row r="94" spans="1:17">
      <c r="A94" s="65"/>
      <c r="B94" s="102"/>
      <c r="C94" s="9" t="s">
        <v>11</v>
      </c>
      <c r="D94" s="62">
        <f>D92+D93</f>
        <v>1743</v>
      </c>
      <c r="E94" s="62">
        <f t="shared" ref="E94" si="78">E92+E93</f>
        <v>1841</v>
      </c>
      <c r="F94" s="62">
        <f t="shared" ref="F94" si="79">F92+F93</f>
        <v>1346</v>
      </c>
      <c r="G94" s="119">
        <f t="shared" ref="G94" si="80">G92+G93</f>
        <v>1263</v>
      </c>
      <c r="H94" s="119">
        <f t="shared" ref="H94" si="81">H92+H93</f>
        <v>933</v>
      </c>
      <c r="I94" s="119">
        <f t="shared" ref="I94" si="82">I92+I93</f>
        <v>1005</v>
      </c>
      <c r="J94" s="119">
        <f t="shared" ref="J94" si="83">J92+J93</f>
        <v>839</v>
      </c>
      <c r="K94" s="119">
        <f t="shared" ref="K94" si="84">K92+K93</f>
        <v>773</v>
      </c>
      <c r="L94" s="119">
        <f t="shared" ref="L94" si="85">L92+L93</f>
        <v>887</v>
      </c>
      <c r="M94" s="119">
        <f t="shared" ref="M94" si="86">M92+M93</f>
        <v>1192</v>
      </c>
      <c r="N94" s="119">
        <f t="shared" ref="N94" si="87">N92+N93</f>
        <v>1360</v>
      </c>
      <c r="O94" s="119">
        <f t="shared" ref="O94" si="88">O92+O93</f>
        <v>1412</v>
      </c>
      <c r="P94" s="72">
        <f t="shared" si="66"/>
        <v>14594</v>
      </c>
      <c r="Q94" s="66"/>
    </row>
    <row r="95" spans="1:17">
      <c r="A95" s="65" t="s">
        <v>163</v>
      </c>
      <c r="B95" s="102" t="s">
        <v>206</v>
      </c>
      <c r="C95" s="51" t="s">
        <v>12</v>
      </c>
      <c r="D95" s="63">
        <v>417.1</v>
      </c>
      <c r="E95" s="63">
        <v>344.9</v>
      </c>
      <c r="F95" s="63">
        <v>419.8</v>
      </c>
      <c r="G95" s="117">
        <v>244.7</v>
      </c>
      <c r="H95" s="117">
        <v>303</v>
      </c>
      <c r="I95" s="117">
        <v>244.3</v>
      </c>
      <c r="J95" s="117">
        <v>248.8</v>
      </c>
      <c r="K95" s="117">
        <v>262</v>
      </c>
      <c r="L95" s="117">
        <v>279.3</v>
      </c>
      <c r="M95" s="117">
        <v>353.4</v>
      </c>
      <c r="N95" s="117">
        <v>379.9</v>
      </c>
      <c r="O95" s="117">
        <v>370.9</v>
      </c>
      <c r="P95" s="66">
        <f t="shared" si="66"/>
        <v>3868.1000000000004</v>
      </c>
      <c r="Q95" s="66"/>
    </row>
    <row r="96" spans="1:17">
      <c r="A96" s="65"/>
      <c r="B96" s="102"/>
      <c r="C96" s="51" t="s">
        <v>16</v>
      </c>
      <c r="D96" s="63">
        <v>81.900000000000006</v>
      </c>
      <c r="E96" s="63">
        <v>61.1</v>
      </c>
      <c r="F96" s="63">
        <v>62</v>
      </c>
      <c r="G96" s="117">
        <v>41.6</v>
      </c>
      <c r="H96" s="117">
        <v>67</v>
      </c>
      <c r="I96" s="117">
        <v>59.2</v>
      </c>
      <c r="J96" s="117">
        <v>39.700000000000003</v>
      </c>
      <c r="K96" s="117">
        <v>55.5</v>
      </c>
      <c r="L96" s="117">
        <v>46.7</v>
      </c>
      <c r="M96" s="117">
        <v>60.4</v>
      </c>
      <c r="N96" s="117">
        <v>70.7</v>
      </c>
      <c r="O96" s="117">
        <v>61.8</v>
      </c>
      <c r="P96" s="66">
        <f t="shared" si="66"/>
        <v>707.6</v>
      </c>
      <c r="Q96" s="66"/>
    </row>
    <row r="97" spans="1:17">
      <c r="A97" s="65"/>
      <c r="B97" s="102"/>
      <c r="C97" s="9" t="s">
        <v>11</v>
      </c>
      <c r="D97" s="62">
        <f>D95+D96</f>
        <v>499</v>
      </c>
      <c r="E97" s="62">
        <f t="shared" ref="E97" si="89">E95+E96</f>
        <v>406</v>
      </c>
      <c r="F97" s="62">
        <f t="shared" ref="F97" si="90">F95+F96</f>
        <v>481.8</v>
      </c>
      <c r="G97" s="119">
        <f t="shared" ref="G97" si="91">G95+G96</f>
        <v>286.3</v>
      </c>
      <c r="H97" s="119">
        <f t="shared" ref="H97" si="92">H95+H96</f>
        <v>370</v>
      </c>
      <c r="I97" s="119">
        <f t="shared" ref="I97" si="93">I95+I96</f>
        <v>303.5</v>
      </c>
      <c r="J97" s="119">
        <f t="shared" ref="J97" si="94">J95+J96</f>
        <v>288.5</v>
      </c>
      <c r="K97" s="119">
        <f t="shared" ref="K97" si="95">K95+K96</f>
        <v>317.5</v>
      </c>
      <c r="L97" s="119">
        <f t="shared" ref="L97" si="96">L95+L96</f>
        <v>326</v>
      </c>
      <c r="M97" s="119">
        <f t="shared" ref="M97" si="97">M95+M96</f>
        <v>413.79999999999995</v>
      </c>
      <c r="N97" s="119">
        <f t="shared" ref="N97" si="98">N95+N96</f>
        <v>450.59999999999997</v>
      </c>
      <c r="O97" s="119">
        <f t="shared" ref="O97" si="99">O95+O96</f>
        <v>432.7</v>
      </c>
      <c r="P97" s="72">
        <f t="shared" si="66"/>
        <v>4575.7</v>
      </c>
      <c r="Q97" s="66"/>
    </row>
    <row r="98" spans="1:17">
      <c r="A98" s="65" t="s">
        <v>164</v>
      </c>
      <c r="B98" s="102" t="s">
        <v>207</v>
      </c>
      <c r="C98" s="51" t="s">
        <v>12</v>
      </c>
      <c r="D98" s="63">
        <v>234.5</v>
      </c>
      <c r="E98" s="63">
        <v>291</v>
      </c>
      <c r="F98" s="63">
        <v>235.6</v>
      </c>
      <c r="G98" s="117">
        <v>345.3</v>
      </c>
      <c r="H98" s="117">
        <v>320.3</v>
      </c>
      <c r="I98" s="117">
        <v>244.8</v>
      </c>
      <c r="J98" s="117">
        <v>361.8</v>
      </c>
      <c r="K98" s="117">
        <v>244</v>
      </c>
      <c r="L98" s="117">
        <v>240</v>
      </c>
      <c r="M98" s="117">
        <v>272.39999999999998</v>
      </c>
      <c r="N98" s="117">
        <v>277.2</v>
      </c>
      <c r="O98" s="117">
        <v>297.89999999999998</v>
      </c>
      <c r="P98" s="66">
        <f t="shared" si="66"/>
        <v>3364.8</v>
      </c>
      <c r="Q98" s="66"/>
    </row>
    <row r="99" spans="1:17">
      <c r="A99" s="65"/>
      <c r="B99" s="102"/>
      <c r="C99" s="51" t="s">
        <v>16</v>
      </c>
      <c r="D99" s="63">
        <v>83.1</v>
      </c>
      <c r="E99" s="63">
        <v>78.3</v>
      </c>
      <c r="F99" s="63">
        <v>64.900000000000006</v>
      </c>
      <c r="G99" s="117">
        <v>115.9</v>
      </c>
      <c r="H99" s="117">
        <v>101.3</v>
      </c>
      <c r="I99" s="117">
        <v>102.5</v>
      </c>
      <c r="J99" s="117">
        <v>139.9</v>
      </c>
      <c r="K99" s="117">
        <v>74.599999999999994</v>
      </c>
      <c r="L99" s="117">
        <v>34.299999999999997</v>
      </c>
      <c r="M99" s="117">
        <v>69.400000000000006</v>
      </c>
      <c r="N99" s="117">
        <v>90.7</v>
      </c>
      <c r="O99" s="117">
        <v>143.6</v>
      </c>
      <c r="P99" s="66">
        <f t="shared" si="66"/>
        <v>1098.5</v>
      </c>
      <c r="Q99" s="66"/>
    </row>
    <row r="100" spans="1:17">
      <c r="A100" s="65"/>
      <c r="B100" s="102"/>
      <c r="C100" s="9" t="s">
        <v>11</v>
      </c>
      <c r="D100" s="62">
        <f>D98+D99</f>
        <v>317.60000000000002</v>
      </c>
      <c r="E100" s="62">
        <f t="shared" ref="E100" si="100">E98+E99</f>
        <v>369.3</v>
      </c>
      <c r="F100" s="62">
        <f t="shared" ref="F100" si="101">F98+F99</f>
        <v>300.5</v>
      </c>
      <c r="G100" s="119">
        <f t="shared" ref="G100" si="102">G98+G99</f>
        <v>461.20000000000005</v>
      </c>
      <c r="H100" s="119">
        <f t="shared" ref="H100" si="103">H98+H99</f>
        <v>421.6</v>
      </c>
      <c r="I100" s="119">
        <f t="shared" ref="I100" si="104">I98+I99</f>
        <v>347.3</v>
      </c>
      <c r="J100" s="119">
        <f t="shared" ref="J100" si="105">J98+J99</f>
        <v>501.70000000000005</v>
      </c>
      <c r="K100" s="119">
        <f t="shared" ref="K100" si="106">K98+K99</f>
        <v>318.60000000000002</v>
      </c>
      <c r="L100" s="119">
        <f t="shared" ref="L100" si="107">L98+L99</f>
        <v>274.3</v>
      </c>
      <c r="M100" s="119">
        <f t="shared" ref="M100" si="108">M98+M99</f>
        <v>341.79999999999995</v>
      </c>
      <c r="N100" s="119">
        <f t="shared" ref="N100" si="109">N98+N99</f>
        <v>367.9</v>
      </c>
      <c r="O100" s="119">
        <f t="shared" ref="O100" si="110">O98+O99</f>
        <v>441.5</v>
      </c>
      <c r="P100" s="72">
        <f t="shared" si="66"/>
        <v>4463.3000000000011</v>
      </c>
      <c r="Q100" s="66"/>
    </row>
    <row r="101" spans="1:17">
      <c r="A101" s="65"/>
      <c r="B101" s="102"/>
      <c r="C101" s="24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72"/>
      <c r="Q101" s="66"/>
    </row>
    <row r="102" spans="1:17">
      <c r="A102" s="65" t="s">
        <v>17</v>
      </c>
      <c r="B102" s="103" t="s">
        <v>158</v>
      </c>
      <c r="C102" s="51" t="s">
        <v>12</v>
      </c>
      <c r="D102" s="63">
        <v>1266.3</v>
      </c>
      <c r="E102" s="63">
        <v>1395.1</v>
      </c>
      <c r="F102" s="63">
        <v>1419</v>
      </c>
      <c r="G102" s="117">
        <v>722.4</v>
      </c>
      <c r="H102" s="117">
        <v>559.4</v>
      </c>
      <c r="I102" s="117">
        <v>405.9</v>
      </c>
      <c r="J102" s="117">
        <v>278.89999999999998</v>
      </c>
      <c r="K102" s="117">
        <v>334.2</v>
      </c>
      <c r="L102" s="117">
        <v>511.6</v>
      </c>
      <c r="M102" s="117">
        <v>754.6</v>
      </c>
      <c r="N102" s="117">
        <v>706.3</v>
      </c>
      <c r="O102" s="117">
        <v>840.7</v>
      </c>
      <c r="P102" s="66">
        <f t="shared" ref="P102:P104" si="111">SUM(D102:O102)</f>
        <v>9194.4</v>
      </c>
      <c r="Q102" s="66"/>
    </row>
    <row r="103" spans="1:17">
      <c r="A103" s="65"/>
      <c r="B103" s="102" t="s">
        <v>211</v>
      </c>
      <c r="C103" s="51" t="s">
        <v>16</v>
      </c>
      <c r="D103" s="63">
        <v>542.70000000000005</v>
      </c>
      <c r="E103" s="63">
        <v>597.9</v>
      </c>
      <c r="F103" s="63">
        <v>764</v>
      </c>
      <c r="G103" s="117">
        <v>481.6</v>
      </c>
      <c r="H103" s="117">
        <v>457.6</v>
      </c>
      <c r="I103" s="117">
        <v>332.1</v>
      </c>
      <c r="J103" s="117">
        <v>228.1</v>
      </c>
      <c r="K103" s="117">
        <v>222.8</v>
      </c>
      <c r="L103" s="117">
        <v>275.39999999999998</v>
      </c>
      <c r="M103" s="117">
        <v>323.39999999999998</v>
      </c>
      <c r="N103" s="117">
        <v>302.7</v>
      </c>
      <c r="O103" s="117">
        <v>360.3</v>
      </c>
      <c r="P103" s="66">
        <f t="shared" si="111"/>
        <v>4888.5999999999995</v>
      </c>
      <c r="Q103" s="66"/>
    </row>
    <row r="104" spans="1:17">
      <c r="A104" s="65"/>
      <c r="B104" s="102"/>
      <c r="C104" s="9" t="s">
        <v>11</v>
      </c>
      <c r="D104" s="62">
        <f>D102+D103</f>
        <v>1809</v>
      </c>
      <c r="E104" s="62">
        <f t="shared" ref="E104" si="112">E102+E103</f>
        <v>1993</v>
      </c>
      <c r="F104" s="62">
        <f t="shared" ref="F104" si="113">F102+F103</f>
        <v>2183</v>
      </c>
      <c r="G104" s="119">
        <f t="shared" ref="G104" si="114">G102+G103</f>
        <v>1204</v>
      </c>
      <c r="H104" s="119">
        <f t="shared" ref="H104" si="115">H102+H103</f>
        <v>1017</v>
      </c>
      <c r="I104" s="119">
        <f t="shared" ref="I104" si="116">I102+I103</f>
        <v>738</v>
      </c>
      <c r="J104" s="119">
        <f t="shared" ref="J104" si="117">J102+J103</f>
        <v>507</v>
      </c>
      <c r="K104" s="119">
        <f t="shared" ref="K104" si="118">K102+K103</f>
        <v>557</v>
      </c>
      <c r="L104" s="119">
        <f t="shared" ref="L104" si="119">L102+L103</f>
        <v>787</v>
      </c>
      <c r="M104" s="119">
        <f t="shared" ref="M104" si="120">M102+M103</f>
        <v>1078</v>
      </c>
      <c r="N104" s="119">
        <f t="shared" ref="N104" si="121">N102+N103</f>
        <v>1009</v>
      </c>
      <c r="O104" s="119">
        <f t="shared" ref="O104" si="122">O102+O103</f>
        <v>1201</v>
      </c>
      <c r="P104" s="72">
        <f t="shared" si="111"/>
        <v>14083</v>
      </c>
      <c r="Q104" s="66"/>
    </row>
    <row r="105" spans="1:17">
      <c r="A105" s="65"/>
      <c r="B105" s="102"/>
      <c r="C105" s="24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72"/>
      <c r="Q105" s="66"/>
    </row>
    <row r="106" spans="1:17">
      <c r="A106" s="65" t="s">
        <v>191</v>
      </c>
      <c r="B106" s="99" t="s">
        <v>190</v>
      </c>
      <c r="C106" s="51" t="s">
        <v>12</v>
      </c>
      <c r="D106" s="63">
        <v>2800</v>
      </c>
      <c r="E106" s="63">
        <v>2500</v>
      </c>
      <c r="F106" s="63">
        <v>2200</v>
      </c>
      <c r="G106" s="117">
        <v>2000</v>
      </c>
      <c r="H106" s="117">
        <v>2000</v>
      </c>
      <c r="I106" s="117">
        <v>1500</v>
      </c>
      <c r="J106" s="117">
        <v>1500</v>
      </c>
      <c r="K106" s="117">
        <v>1800</v>
      </c>
      <c r="L106" s="117">
        <v>2000</v>
      </c>
      <c r="M106" s="117">
        <v>2200</v>
      </c>
      <c r="N106" s="117">
        <v>2500</v>
      </c>
      <c r="O106" s="117">
        <v>2800</v>
      </c>
      <c r="P106" s="66">
        <f t="shared" ref="P106:P108" si="123">SUM(D106:O106)</f>
        <v>25800</v>
      </c>
      <c r="Q106" s="66"/>
    </row>
    <row r="107" spans="1:17">
      <c r="A107" s="65"/>
      <c r="B107" s="99" t="s">
        <v>277</v>
      </c>
      <c r="C107" s="51" t="s">
        <v>16</v>
      </c>
      <c r="D107" s="63">
        <v>0</v>
      </c>
      <c r="E107" s="63">
        <v>0</v>
      </c>
      <c r="F107" s="63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66">
        <f t="shared" si="123"/>
        <v>0</v>
      </c>
      <c r="Q107" s="66"/>
    </row>
    <row r="108" spans="1:17">
      <c r="A108" s="65"/>
      <c r="B108" s="103" t="s">
        <v>278</v>
      </c>
      <c r="C108" s="9" t="s">
        <v>11</v>
      </c>
      <c r="D108" s="62">
        <f>D106+D107</f>
        <v>2800</v>
      </c>
      <c r="E108" s="62">
        <f t="shared" ref="E108" si="124">E106+E107</f>
        <v>2500</v>
      </c>
      <c r="F108" s="62">
        <f t="shared" ref="F108" si="125">F106+F107</f>
        <v>2200</v>
      </c>
      <c r="G108" s="119">
        <f t="shared" ref="G108" si="126">G106+G107</f>
        <v>2000</v>
      </c>
      <c r="H108" s="119">
        <f t="shared" ref="H108" si="127">H106+H107</f>
        <v>2000</v>
      </c>
      <c r="I108" s="119">
        <f t="shared" ref="I108" si="128">I106+I107</f>
        <v>1500</v>
      </c>
      <c r="J108" s="119">
        <f t="shared" ref="J108" si="129">J106+J107</f>
        <v>1500</v>
      </c>
      <c r="K108" s="119">
        <f t="shared" ref="K108" si="130">K106+K107</f>
        <v>1800</v>
      </c>
      <c r="L108" s="119">
        <f t="shared" ref="L108" si="131">L106+L107</f>
        <v>2000</v>
      </c>
      <c r="M108" s="119">
        <f t="shared" ref="M108" si="132">M106+M107</f>
        <v>2200</v>
      </c>
      <c r="N108" s="119">
        <f t="shared" ref="N108" si="133">N106+N107</f>
        <v>2500</v>
      </c>
      <c r="O108" s="119">
        <f t="shared" ref="O108" si="134">O106+O107</f>
        <v>2800</v>
      </c>
      <c r="P108" s="72">
        <f t="shared" si="123"/>
        <v>25800</v>
      </c>
      <c r="Q108" s="66"/>
    </row>
    <row r="109" spans="1:17">
      <c r="A109" s="65"/>
      <c r="B109" s="102"/>
      <c r="C109" s="24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72"/>
      <c r="Q109" s="66"/>
    </row>
    <row r="110" spans="1:17">
      <c r="A110" s="95" t="s">
        <v>22</v>
      </c>
      <c r="B110" s="103" t="s">
        <v>158</v>
      </c>
      <c r="C110" s="51" t="s">
        <v>12</v>
      </c>
      <c r="D110" s="63">
        <v>879</v>
      </c>
      <c r="E110" s="63">
        <v>627</v>
      </c>
      <c r="F110" s="63">
        <v>533</v>
      </c>
      <c r="G110" s="117">
        <v>674</v>
      </c>
      <c r="H110" s="117">
        <v>517</v>
      </c>
      <c r="I110" s="117">
        <v>516</v>
      </c>
      <c r="J110" s="117">
        <v>375</v>
      </c>
      <c r="K110" s="117">
        <v>499</v>
      </c>
      <c r="L110" s="117">
        <v>421</v>
      </c>
      <c r="M110" s="117">
        <v>759</v>
      </c>
      <c r="N110" s="117">
        <v>756</v>
      </c>
      <c r="O110" s="117">
        <v>591</v>
      </c>
      <c r="P110" s="66">
        <f t="shared" ref="P110:P112" si="135">SUM(D110:O110)</f>
        <v>7147</v>
      </c>
      <c r="Q110" s="66"/>
    </row>
    <row r="111" spans="1:17">
      <c r="A111" s="65"/>
      <c r="B111" s="102" t="s">
        <v>214</v>
      </c>
      <c r="C111" s="51" t="s">
        <v>16</v>
      </c>
      <c r="D111" s="63">
        <v>0</v>
      </c>
      <c r="E111" s="63">
        <v>0</v>
      </c>
      <c r="F111" s="63">
        <v>0</v>
      </c>
      <c r="G111" s="117">
        <v>0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66">
        <f t="shared" si="135"/>
        <v>0</v>
      </c>
      <c r="Q111" s="66"/>
    </row>
    <row r="112" spans="1:17">
      <c r="A112" s="65"/>
      <c r="B112" s="102"/>
      <c r="C112" s="9" t="s">
        <v>11</v>
      </c>
      <c r="D112" s="62">
        <f>D110+D111</f>
        <v>879</v>
      </c>
      <c r="E112" s="62">
        <f t="shared" ref="E112" si="136">E110+E111</f>
        <v>627</v>
      </c>
      <c r="F112" s="62">
        <f t="shared" ref="F112" si="137">F110+F111</f>
        <v>533</v>
      </c>
      <c r="G112" s="119">
        <f t="shared" ref="G112" si="138">G110+G111</f>
        <v>674</v>
      </c>
      <c r="H112" s="119">
        <f t="shared" ref="H112" si="139">H110+H111</f>
        <v>517</v>
      </c>
      <c r="I112" s="119">
        <f t="shared" ref="I112" si="140">I110+I111</f>
        <v>516</v>
      </c>
      <c r="J112" s="119">
        <f t="shared" ref="J112" si="141">J110+J111</f>
        <v>375</v>
      </c>
      <c r="K112" s="119">
        <f t="shared" ref="K112" si="142">K110+K111</f>
        <v>499</v>
      </c>
      <c r="L112" s="119">
        <f t="shared" ref="L112" si="143">L110+L111</f>
        <v>421</v>
      </c>
      <c r="M112" s="119">
        <f t="shared" ref="M112" si="144">M110+M111</f>
        <v>759</v>
      </c>
      <c r="N112" s="119">
        <f t="shared" ref="N112" si="145">N110+N111</f>
        <v>756</v>
      </c>
      <c r="O112" s="119">
        <f t="shared" ref="O112" si="146">O110+O111</f>
        <v>591</v>
      </c>
      <c r="P112" s="72">
        <f t="shared" si="135"/>
        <v>7147</v>
      </c>
      <c r="Q112" s="66"/>
    </row>
    <row r="113" spans="1:17">
      <c r="A113" s="65"/>
      <c r="B113" s="102"/>
      <c r="C113" s="24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72"/>
      <c r="Q113" s="66"/>
    </row>
    <row r="114" spans="1:17">
      <c r="A114" s="95" t="s">
        <v>23</v>
      </c>
      <c r="B114" s="103" t="s">
        <v>229</v>
      </c>
      <c r="C114" s="51" t="s">
        <v>12</v>
      </c>
      <c r="D114" s="63">
        <v>81.400000000000006</v>
      </c>
      <c r="E114" s="63">
        <v>106.3</v>
      </c>
      <c r="F114" s="63">
        <v>143.1</v>
      </c>
      <c r="G114" s="117">
        <v>37</v>
      </c>
      <c r="H114" s="117">
        <v>41.3</v>
      </c>
      <c r="I114" s="117">
        <v>37.9</v>
      </c>
      <c r="J114" s="117">
        <v>54</v>
      </c>
      <c r="K114" s="117">
        <v>99</v>
      </c>
      <c r="L114" s="117">
        <v>11</v>
      </c>
      <c r="M114" s="117">
        <v>33</v>
      </c>
      <c r="N114" s="117">
        <v>62.4</v>
      </c>
      <c r="O114" s="117">
        <v>129.1</v>
      </c>
      <c r="P114" s="66">
        <f t="shared" ref="P114:P116" si="147">SUM(D114:O114)</f>
        <v>835.5</v>
      </c>
      <c r="Q114" s="66"/>
    </row>
    <row r="115" spans="1:17">
      <c r="A115" s="65"/>
      <c r="B115" s="102" t="s">
        <v>230</v>
      </c>
      <c r="C115" s="51" t="s">
        <v>16</v>
      </c>
      <c r="D115" s="63">
        <v>25.9</v>
      </c>
      <c r="E115" s="63">
        <v>13.6</v>
      </c>
      <c r="F115" s="63">
        <v>47.2</v>
      </c>
      <c r="G115" s="117">
        <v>7</v>
      </c>
      <c r="H115" s="117">
        <v>33.700000000000003</v>
      </c>
      <c r="I115" s="117">
        <v>31.1</v>
      </c>
      <c r="J115" s="117">
        <v>81</v>
      </c>
      <c r="K115" s="117">
        <v>60</v>
      </c>
      <c r="L115" s="117">
        <v>15</v>
      </c>
      <c r="M115" s="117">
        <v>19</v>
      </c>
      <c r="N115" s="117">
        <v>11.7</v>
      </c>
      <c r="O115" s="117">
        <v>70.3</v>
      </c>
      <c r="P115" s="66">
        <f t="shared" si="147"/>
        <v>415.5</v>
      </c>
      <c r="Q115" s="66"/>
    </row>
    <row r="116" spans="1:17">
      <c r="A116" s="65"/>
      <c r="B116" s="102"/>
      <c r="C116" s="9" t="s">
        <v>11</v>
      </c>
      <c r="D116" s="62">
        <f>D114+D115</f>
        <v>107.30000000000001</v>
      </c>
      <c r="E116" s="62">
        <f t="shared" ref="E116" si="148">E114+E115</f>
        <v>119.89999999999999</v>
      </c>
      <c r="F116" s="62">
        <f t="shared" ref="F116" si="149">F114+F115</f>
        <v>190.3</v>
      </c>
      <c r="G116" s="119">
        <f t="shared" ref="G116" si="150">G114+G115</f>
        <v>44</v>
      </c>
      <c r="H116" s="119">
        <f t="shared" ref="H116" si="151">H114+H115</f>
        <v>75</v>
      </c>
      <c r="I116" s="119">
        <f t="shared" ref="I116" si="152">I114+I115</f>
        <v>69</v>
      </c>
      <c r="J116" s="119">
        <f t="shared" ref="J116" si="153">J114+J115</f>
        <v>135</v>
      </c>
      <c r="K116" s="119">
        <f t="shared" ref="K116" si="154">K114+K115</f>
        <v>159</v>
      </c>
      <c r="L116" s="119">
        <f t="shared" ref="L116" si="155">L114+L115</f>
        <v>26</v>
      </c>
      <c r="M116" s="119">
        <f t="shared" ref="M116" si="156">M114+M115</f>
        <v>52</v>
      </c>
      <c r="N116" s="119">
        <f t="shared" ref="N116" si="157">N114+N115</f>
        <v>74.099999999999994</v>
      </c>
      <c r="O116" s="119">
        <f t="shared" ref="O116" si="158">O114+O115</f>
        <v>199.39999999999998</v>
      </c>
      <c r="P116" s="72">
        <f t="shared" si="147"/>
        <v>1251</v>
      </c>
      <c r="Q116" s="66"/>
    </row>
    <row r="117" spans="1:17">
      <c r="A117" s="65"/>
      <c r="B117" s="102"/>
      <c r="C117" s="24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72"/>
      <c r="Q117" s="66"/>
    </row>
    <row r="118" spans="1:17">
      <c r="A118" s="95" t="s">
        <v>165</v>
      </c>
      <c r="B118" s="103" t="s">
        <v>158</v>
      </c>
      <c r="C118" s="51" t="s">
        <v>12</v>
      </c>
      <c r="D118" s="63">
        <v>940.1</v>
      </c>
      <c r="E118" s="63">
        <v>821.2</v>
      </c>
      <c r="F118" s="63">
        <v>1088.7</v>
      </c>
      <c r="G118" s="117">
        <v>471.6</v>
      </c>
      <c r="H118" s="117">
        <v>154</v>
      </c>
      <c r="I118" s="117">
        <v>136</v>
      </c>
      <c r="J118" s="117">
        <v>239.3</v>
      </c>
      <c r="K118" s="117">
        <v>910</v>
      </c>
      <c r="L118" s="117">
        <v>380.6</v>
      </c>
      <c r="M118" s="117">
        <v>526.5</v>
      </c>
      <c r="N118" s="117">
        <v>807.8</v>
      </c>
      <c r="O118" s="117">
        <v>664.2</v>
      </c>
      <c r="P118" s="66">
        <f t="shared" ref="P118:P120" si="159">SUM(D118:O118)</f>
        <v>7140</v>
      </c>
      <c r="Q118" s="66"/>
    </row>
    <row r="119" spans="1:17">
      <c r="A119" s="65"/>
      <c r="B119" s="102" t="s">
        <v>201</v>
      </c>
      <c r="C119" s="51" t="s">
        <v>16</v>
      </c>
      <c r="D119" s="63">
        <v>1041.9000000000001</v>
      </c>
      <c r="E119" s="63">
        <v>926</v>
      </c>
      <c r="F119" s="63">
        <v>378.1</v>
      </c>
      <c r="G119" s="117">
        <v>314.39999999999998</v>
      </c>
      <c r="H119" s="117">
        <v>517</v>
      </c>
      <c r="I119" s="117">
        <v>700</v>
      </c>
      <c r="J119" s="117">
        <v>516.70000000000005</v>
      </c>
      <c r="K119" s="117">
        <v>1003</v>
      </c>
      <c r="L119" s="117">
        <v>531.4</v>
      </c>
      <c r="M119" s="117">
        <v>843.5</v>
      </c>
      <c r="N119" s="117">
        <v>867.2</v>
      </c>
      <c r="O119" s="117">
        <v>811.8</v>
      </c>
      <c r="P119" s="66">
        <f t="shared" si="159"/>
        <v>8451</v>
      </c>
      <c r="Q119" s="66"/>
    </row>
    <row r="120" spans="1:17">
      <c r="A120" s="65"/>
      <c r="B120" s="102" t="s">
        <v>202</v>
      </c>
      <c r="C120" s="9" t="s">
        <v>11</v>
      </c>
      <c r="D120" s="62">
        <f>D118+D119</f>
        <v>1982</v>
      </c>
      <c r="E120" s="62">
        <f t="shared" ref="E120" si="160">E118+E119</f>
        <v>1747.2</v>
      </c>
      <c r="F120" s="62">
        <f t="shared" ref="F120" si="161">F118+F119</f>
        <v>1466.8000000000002</v>
      </c>
      <c r="G120" s="119">
        <f t="shared" ref="G120" si="162">G118+G119</f>
        <v>786</v>
      </c>
      <c r="H120" s="119">
        <f t="shared" ref="H120" si="163">H118+H119</f>
        <v>671</v>
      </c>
      <c r="I120" s="119">
        <f t="shared" ref="I120" si="164">I118+I119</f>
        <v>836</v>
      </c>
      <c r="J120" s="119">
        <f t="shared" ref="J120" si="165">J118+J119</f>
        <v>756</v>
      </c>
      <c r="K120" s="119">
        <f t="shared" ref="K120" si="166">K118+K119</f>
        <v>1913</v>
      </c>
      <c r="L120" s="119">
        <f t="shared" ref="L120" si="167">L118+L119</f>
        <v>912</v>
      </c>
      <c r="M120" s="119">
        <f t="shared" ref="M120" si="168">M118+M119</f>
        <v>1370</v>
      </c>
      <c r="N120" s="119">
        <f t="shared" ref="N120" si="169">N118+N119</f>
        <v>1675</v>
      </c>
      <c r="O120" s="119">
        <f t="shared" ref="O120" si="170">O118+O119</f>
        <v>1476</v>
      </c>
      <c r="P120" s="72">
        <f t="shared" si="159"/>
        <v>15591</v>
      </c>
      <c r="Q120" s="66"/>
    </row>
    <row r="121" spans="1:17">
      <c r="A121" s="65"/>
      <c r="B121" s="102"/>
      <c r="C121" s="24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72"/>
      <c r="Q121" s="66"/>
    </row>
    <row r="122" spans="1:17">
      <c r="A122" s="95" t="s">
        <v>166</v>
      </c>
      <c r="B122" s="103" t="s">
        <v>158</v>
      </c>
      <c r="C122" s="51" t="s">
        <v>12</v>
      </c>
      <c r="D122" s="63">
        <v>1286.5999999999999</v>
      </c>
      <c r="E122" s="63">
        <v>1084</v>
      </c>
      <c r="F122" s="63">
        <v>1041.4000000000001</v>
      </c>
      <c r="G122" s="117">
        <v>819.8</v>
      </c>
      <c r="H122" s="117">
        <v>867.8</v>
      </c>
      <c r="I122" s="117">
        <v>459.5</v>
      </c>
      <c r="J122" s="117">
        <v>383.1</v>
      </c>
      <c r="K122" s="117">
        <v>369.9</v>
      </c>
      <c r="L122" s="117">
        <v>904.3</v>
      </c>
      <c r="M122" s="117">
        <v>1183.8</v>
      </c>
      <c r="N122" s="117">
        <v>1205</v>
      </c>
      <c r="O122" s="117">
        <v>1149.5</v>
      </c>
      <c r="P122" s="66">
        <f t="shared" ref="P122:P124" si="171">SUM(D122:O122)</f>
        <v>10754.7</v>
      </c>
      <c r="Q122" s="66"/>
    </row>
    <row r="123" spans="1:17">
      <c r="A123" s="65"/>
      <c r="B123" s="102" t="s">
        <v>212</v>
      </c>
      <c r="C123" s="51" t="s">
        <v>16</v>
      </c>
      <c r="D123" s="63">
        <v>614.70000000000005</v>
      </c>
      <c r="E123" s="63">
        <v>605.70000000000005</v>
      </c>
      <c r="F123" s="63">
        <v>561.29999999999995</v>
      </c>
      <c r="G123" s="117">
        <v>554.20000000000005</v>
      </c>
      <c r="H123" s="117">
        <v>466.8</v>
      </c>
      <c r="I123" s="117">
        <v>384.5</v>
      </c>
      <c r="J123" s="117">
        <v>219.6</v>
      </c>
      <c r="K123" s="117">
        <v>288</v>
      </c>
      <c r="L123" s="117">
        <v>364.3</v>
      </c>
      <c r="M123" s="117">
        <v>538.9</v>
      </c>
      <c r="N123" s="117">
        <v>736.4</v>
      </c>
      <c r="O123" s="117">
        <v>614.1</v>
      </c>
      <c r="P123" s="66">
        <f t="shared" si="171"/>
        <v>5948.5</v>
      </c>
      <c r="Q123" s="66"/>
    </row>
    <row r="124" spans="1:17">
      <c r="A124" s="65"/>
      <c r="B124" s="102"/>
      <c r="C124" s="9" t="s">
        <v>11</v>
      </c>
      <c r="D124" s="62">
        <f>D122+D123</f>
        <v>1901.3</v>
      </c>
      <c r="E124" s="62">
        <f t="shared" ref="E124" si="172">E122+E123</f>
        <v>1689.7</v>
      </c>
      <c r="F124" s="62">
        <f t="shared" ref="F124" si="173">F122+F123</f>
        <v>1602.7</v>
      </c>
      <c r="G124" s="119">
        <f t="shared" ref="G124" si="174">G122+G123</f>
        <v>1374</v>
      </c>
      <c r="H124" s="119">
        <f t="shared" ref="H124" si="175">H122+H123</f>
        <v>1334.6</v>
      </c>
      <c r="I124" s="119">
        <f t="shared" ref="I124" si="176">I122+I123</f>
        <v>844</v>
      </c>
      <c r="J124" s="119">
        <f t="shared" ref="J124" si="177">J122+J123</f>
        <v>602.70000000000005</v>
      </c>
      <c r="K124" s="119">
        <f t="shared" ref="K124" si="178">K122+K123</f>
        <v>657.9</v>
      </c>
      <c r="L124" s="119">
        <f t="shared" ref="L124" si="179">L122+L123</f>
        <v>1268.5999999999999</v>
      </c>
      <c r="M124" s="119">
        <f t="shared" ref="M124" si="180">M122+M123</f>
        <v>1722.6999999999998</v>
      </c>
      <c r="N124" s="119">
        <f t="shared" ref="N124" si="181">N122+N123</f>
        <v>1941.4</v>
      </c>
      <c r="O124" s="119">
        <f t="shared" ref="O124" si="182">O122+O123</f>
        <v>1763.6</v>
      </c>
      <c r="P124" s="72">
        <f t="shared" si="171"/>
        <v>16703.2</v>
      </c>
      <c r="Q124" s="66"/>
    </row>
    <row r="125" spans="1:17">
      <c r="A125" s="65"/>
      <c r="B125" s="102"/>
      <c r="C125" s="24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72"/>
      <c r="Q125" s="66"/>
    </row>
    <row r="126" spans="1:17">
      <c r="A126" s="95" t="s">
        <v>20</v>
      </c>
      <c r="B126" s="103" t="s">
        <v>167</v>
      </c>
      <c r="C126" s="51" t="s">
        <v>12</v>
      </c>
      <c r="D126" s="63">
        <v>1234.2</v>
      </c>
      <c r="E126" s="63">
        <v>1105.5</v>
      </c>
      <c r="F126" s="63">
        <v>1162.7</v>
      </c>
      <c r="G126" s="117">
        <v>949.1</v>
      </c>
      <c r="H126" s="117">
        <v>1132.3</v>
      </c>
      <c r="I126" s="117">
        <v>849.8</v>
      </c>
      <c r="J126" s="117">
        <v>454.2</v>
      </c>
      <c r="K126" s="117">
        <v>605.79999999999995</v>
      </c>
      <c r="L126" s="117">
        <v>1209.0999999999999</v>
      </c>
      <c r="M126" s="117">
        <v>1049.9000000000001</v>
      </c>
      <c r="N126" s="117">
        <v>1022.6</v>
      </c>
      <c r="O126" s="117">
        <v>1219.9000000000001</v>
      </c>
      <c r="P126" s="66">
        <f t="shared" ref="P126:P128" si="183">SUM(D126:O126)</f>
        <v>11995.1</v>
      </c>
      <c r="Q126" s="66"/>
    </row>
    <row r="127" spans="1:17">
      <c r="A127" s="65"/>
      <c r="B127" s="102" t="s">
        <v>233</v>
      </c>
      <c r="C127" s="51" t="s">
        <v>16</v>
      </c>
      <c r="D127" s="63">
        <v>1077.7</v>
      </c>
      <c r="E127" s="63">
        <v>994.4</v>
      </c>
      <c r="F127" s="63">
        <v>1070.5</v>
      </c>
      <c r="G127" s="117">
        <v>792.6</v>
      </c>
      <c r="H127" s="117">
        <v>1033.8</v>
      </c>
      <c r="I127" s="117">
        <v>760.6</v>
      </c>
      <c r="J127" s="117">
        <v>335.9</v>
      </c>
      <c r="K127" s="117">
        <v>612.9</v>
      </c>
      <c r="L127" s="117">
        <v>977.5</v>
      </c>
      <c r="M127" s="117">
        <v>825.4</v>
      </c>
      <c r="N127" s="117">
        <v>1006.6</v>
      </c>
      <c r="O127" s="117">
        <v>1023.3</v>
      </c>
      <c r="P127" s="66">
        <f t="shared" si="183"/>
        <v>10511.199999999999</v>
      </c>
      <c r="Q127" s="66"/>
    </row>
    <row r="128" spans="1:17">
      <c r="A128" s="65"/>
      <c r="B128" s="102"/>
      <c r="C128" s="9" t="s">
        <v>11</v>
      </c>
      <c r="D128" s="62">
        <f>D126+D127</f>
        <v>2311.9</v>
      </c>
      <c r="E128" s="62">
        <f t="shared" ref="E128" si="184">E126+E127</f>
        <v>2099.9</v>
      </c>
      <c r="F128" s="62">
        <f t="shared" ref="F128" si="185">F126+F127</f>
        <v>2233.1999999999998</v>
      </c>
      <c r="G128" s="119">
        <f t="shared" ref="G128" si="186">G126+G127</f>
        <v>1741.7</v>
      </c>
      <c r="H128" s="119">
        <f t="shared" ref="H128" si="187">H126+H127</f>
        <v>2166.1</v>
      </c>
      <c r="I128" s="119">
        <f t="shared" ref="I128" si="188">I126+I127</f>
        <v>1610.4</v>
      </c>
      <c r="J128" s="119">
        <f t="shared" ref="J128" si="189">J126+J127</f>
        <v>790.09999999999991</v>
      </c>
      <c r="K128" s="119">
        <f t="shared" ref="K128" si="190">K126+K127</f>
        <v>1218.6999999999998</v>
      </c>
      <c r="L128" s="119">
        <f t="shared" ref="L128" si="191">L126+L127</f>
        <v>2186.6</v>
      </c>
      <c r="M128" s="119">
        <f t="shared" ref="M128" si="192">M126+M127</f>
        <v>1875.3000000000002</v>
      </c>
      <c r="N128" s="119">
        <f t="shared" ref="N128" si="193">N126+N127</f>
        <v>2029.2</v>
      </c>
      <c r="O128" s="119">
        <f t="shared" ref="O128" si="194">O126+O127</f>
        <v>2243.1999999999998</v>
      </c>
      <c r="P128" s="72">
        <f t="shared" si="183"/>
        <v>22506.300000000003</v>
      </c>
      <c r="Q128" s="66"/>
    </row>
    <row r="129" spans="1:17">
      <c r="A129" s="65"/>
      <c r="B129" s="102"/>
      <c r="C129" s="24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72"/>
      <c r="Q129" s="66"/>
    </row>
    <row r="130" spans="1:17">
      <c r="A130" s="95" t="s">
        <v>21</v>
      </c>
      <c r="B130" s="103" t="s">
        <v>167</v>
      </c>
      <c r="C130" s="51" t="s">
        <v>12</v>
      </c>
      <c r="D130" s="63">
        <v>3636.6</v>
      </c>
      <c r="E130" s="63">
        <v>3006.5</v>
      </c>
      <c r="F130" s="63">
        <v>3325.5</v>
      </c>
      <c r="G130" s="117">
        <v>3173.7</v>
      </c>
      <c r="H130" s="117">
        <v>3298.9</v>
      </c>
      <c r="I130" s="117">
        <v>2977.7</v>
      </c>
      <c r="J130" s="117">
        <v>3189.8</v>
      </c>
      <c r="K130" s="117">
        <v>3183.4</v>
      </c>
      <c r="L130" s="117">
        <v>3519</v>
      </c>
      <c r="M130" s="117">
        <v>3734</v>
      </c>
      <c r="N130" s="117">
        <v>3656.2</v>
      </c>
      <c r="O130" s="117">
        <v>3718.5</v>
      </c>
      <c r="P130" s="66">
        <f t="shared" ref="P130:P132" si="195">SUM(D130:O130)</f>
        <v>40419.800000000003</v>
      </c>
      <c r="Q130" s="66"/>
    </row>
    <row r="131" spans="1:17">
      <c r="A131" s="65"/>
      <c r="B131" s="102" t="s">
        <v>216</v>
      </c>
      <c r="C131" s="51" t="s">
        <v>16</v>
      </c>
      <c r="D131" s="63">
        <v>1881.4</v>
      </c>
      <c r="E131" s="63">
        <v>1674.1</v>
      </c>
      <c r="F131" s="63">
        <v>1968.7</v>
      </c>
      <c r="G131" s="117">
        <v>1744.1</v>
      </c>
      <c r="H131" s="117">
        <v>2042.9</v>
      </c>
      <c r="I131" s="117">
        <v>1987.6</v>
      </c>
      <c r="J131" s="117">
        <v>1907.2</v>
      </c>
      <c r="K131" s="117">
        <v>2108</v>
      </c>
      <c r="L131" s="117">
        <v>1913.4</v>
      </c>
      <c r="M131" s="117">
        <v>1838.5</v>
      </c>
      <c r="N131" s="117">
        <v>2142</v>
      </c>
      <c r="O131" s="117">
        <v>1993.1</v>
      </c>
      <c r="P131" s="66">
        <f t="shared" si="195"/>
        <v>23201</v>
      </c>
      <c r="Q131" s="66"/>
    </row>
    <row r="132" spans="1:17">
      <c r="A132" s="65"/>
      <c r="B132" s="102"/>
      <c r="C132" s="9" t="s">
        <v>11</v>
      </c>
      <c r="D132" s="62">
        <f>D130+D131</f>
        <v>5518</v>
      </c>
      <c r="E132" s="62">
        <f t="shared" ref="E132" si="196">E130+E131</f>
        <v>4680.6000000000004</v>
      </c>
      <c r="F132" s="62">
        <f t="shared" ref="F132" si="197">F130+F131</f>
        <v>5294.2</v>
      </c>
      <c r="G132" s="119">
        <f t="shared" ref="G132" si="198">G130+G131</f>
        <v>4917.7999999999993</v>
      </c>
      <c r="H132" s="119">
        <f t="shared" ref="H132" si="199">H130+H131</f>
        <v>5341.8</v>
      </c>
      <c r="I132" s="119">
        <f t="shared" ref="I132" si="200">I130+I131</f>
        <v>4965.2999999999993</v>
      </c>
      <c r="J132" s="119">
        <f t="shared" ref="J132" si="201">J130+J131</f>
        <v>5097</v>
      </c>
      <c r="K132" s="119">
        <f t="shared" ref="K132" si="202">K130+K131</f>
        <v>5291.4</v>
      </c>
      <c r="L132" s="119">
        <f t="shared" ref="L132" si="203">L130+L131</f>
        <v>5432.4</v>
      </c>
      <c r="M132" s="119">
        <f t="shared" ref="M132" si="204">M130+M131</f>
        <v>5572.5</v>
      </c>
      <c r="N132" s="119">
        <f t="shared" ref="N132" si="205">N130+N131</f>
        <v>5798.2</v>
      </c>
      <c r="O132" s="119">
        <f t="shared" ref="O132" si="206">O130+O131</f>
        <v>5711.6</v>
      </c>
      <c r="P132" s="72">
        <f t="shared" si="195"/>
        <v>63620.799999999996</v>
      </c>
      <c r="Q132" s="66"/>
    </row>
    <row r="133" spans="1:17">
      <c r="A133" s="65"/>
      <c r="B133" s="102"/>
      <c r="C133" s="24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72"/>
      <c r="Q133" s="66"/>
    </row>
    <row r="134" spans="1:17">
      <c r="A134" s="95" t="s">
        <v>197</v>
      </c>
      <c r="B134" s="103" t="s">
        <v>167</v>
      </c>
      <c r="C134" s="51" t="s">
        <v>12</v>
      </c>
      <c r="D134" s="63">
        <v>3390.8</v>
      </c>
      <c r="E134" s="63">
        <v>3200.8</v>
      </c>
      <c r="F134" s="63">
        <v>3488.4</v>
      </c>
      <c r="G134" s="117">
        <v>2474.8000000000002</v>
      </c>
      <c r="H134" s="117">
        <v>2403.9</v>
      </c>
      <c r="I134" s="117">
        <v>2207.3000000000002</v>
      </c>
      <c r="J134" s="117">
        <v>2175.6999999999998</v>
      </c>
      <c r="K134" s="117">
        <v>3378.9</v>
      </c>
      <c r="L134" s="117">
        <v>2573.4</v>
      </c>
      <c r="M134" s="117">
        <v>3010.9</v>
      </c>
      <c r="N134" s="117">
        <v>3128.1</v>
      </c>
      <c r="O134" s="117">
        <v>3499.4</v>
      </c>
      <c r="P134" s="66">
        <f t="shared" ref="P134:P136" si="207">SUM(D134:O134)</f>
        <v>34932.400000000001</v>
      </c>
      <c r="Q134" s="66"/>
    </row>
    <row r="135" spans="1:17">
      <c r="A135" s="65"/>
      <c r="B135" s="102" t="s">
        <v>200</v>
      </c>
      <c r="C135" s="51" t="s">
        <v>16</v>
      </c>
      <c r="D135" s="63">
        <v>1453.2</v>
      </c>
      <c r="E135" s="63">
        <v>1371.8</v>
      </c>
      <c r="F135" s="63">
        <v>1878.3</v>
      </c>
      <c r="G135" s="117">
        <v>1649.8</v>
      </c>
      <c r="H135" s="117">
        <v>1967</v>
      </c>
      <c r="I135" s="117">
        <v>1805.9</v>
      </c>
      <c r="J135" s="117">
        <v>1780.1</v>
      </c>
      <c r="K135" s="117">
        <v>581.1</v>
      </c>
      <c r="L135" s="117">
        <v>1385.6</v>
      </c>
      <c r="M135" s="117">
        <v>1290.4000000000001</v>
      </c>
      <c r="N135" s="117">
        <v>1340.6</v>
      </c>
      <c r="O135" s="117">
        <v>1499.8</v>
      </c>
      <c r="P135" s="66">
        <f t="shared" si="207"/>
        <v>18003.599999999999</v>
      </c>
      <c r="Q135" s="66"/>
    </row>
    <row r="136" spans="1:17">
      <c r="A136" s="65"/>
      <c r="B136" s="102"/>
      <c r="C136" s="9" t="s">
        <v>11</v>
      </c>
      <c r="D136" s="62">
        <f>D134+D135</f>
        <v>4844</v>
      </c>
      <c r="E136" s="62">
        <f t="shared" ref="E136:O136" si="208">E134+E135</f>
        <v>4572.6000000000004</v>
      </c>
      <c r="F136" s="62">
        <f t="shared" si="208"/>
        <v>5366.7</v>
      </c>
      <c r="G136" s="119">
        <f t="shared" si="208"/>
        <v>4124.6000000000004</v>
      </c>
      <c r="H136" s="119">
        <f t="shared" si="208"/>
        <v>4370.8999999999996</v>
      </c>
      <c r="I136" s="119">
        <f t="shared" si="208"/>
        <v>4013.2000000000003</v>
      </c>
      <c r="J136" s="119">
        <f t="shared" si="208"/>
        <v>3955.7999999999997</v>
      </c>
      <c r="K136" s="119">
        <f t="shared" si="208"/>
        <v>3960</v>
      </c>
      <c r="L136" s="119">
        <f t="shared" si="208"/>
        <v>3959</v>
      </c>
      <c r="M136" s="119">
        <f t="shared" si="208"/>
        <v>4301.3</v>
      </c>
      <c r="N136" s="119">
        <f t="shared" si="208"/>
        <v>4468.7</v>
      </c>
      <c r="O136" s="119">
        <f t="shared" si="208"/>
        <v>4999.2</v>
      </c>
      <c r="P136" s="72">
        <f t="shared" si="207"/>
        <v>52936</v>
      </c>
      <c r="Q136" s="66"/>
    </row>
    <row r="137" spans="1:17">
      <c r="A137" s="95" t="s">
        <v>198</v>
      </c>
      <c r="B137" s="102" t="s">
        <v>199</v>
      </c>
      <c r="C137" s="51" t="s">
        <v>12</v>
      </c>
      <c r="D137" s="63">
        <v>1</v>
      </c>
      <c r="E137" s="63">
        <v>11</v>
      </c>
      <c r="F137" s="63">
        <v>0</v>
      </c>
      <c r="G137" s="117">
        <v>9</v>
      </c>
      <c r="H137" s="117">
        <v>0</v>
      </c>
      <c r="I137" s="117">
        <v>4</v>
      </c>
      <c r="J137" s="117">
        <v>0</v>
      </c>
      <c r="K137" s="117">
        <v>6</v>
      </c>
      <c r="L137" s="117">
        <v>0</v>
      </c>
      <c r="M137" s="117">
        <v>1</v>
      </c>
      <c r="N137" s="117">
        <v>1</v>
      </c>
      <c r="O137" s="117">
        <v>1</v>
      </c>
      <c r="P137" s="66">
        <f t="shared" ref="P137:P139" si="209">SUM(D137:O137)</f>
        <v>34</v>
      </c>
      <c r="Q137" s="66"/>
    </row>
    <row r="138" spans="1:17">
      <c r="A138" s="65"/>
      <c r="B138" s="103"/>
      <c r="C138" s="51" t="s">
        <v>16</v>
      </c>
      <c r="D138" s="63">
        <v>0</v>
      </c>
      <c r="E138" s="63">
        <v>0</v>
      </c>
      <c r="F138" s="63">
        <v>0</v>
      </c>
      <c r="G138" s="117">
        <v>0</v>
      </c>
      <c r="H138" s="117">
        <v>0</v>
      </c>
      <c r="I138" s="117">
        <v>0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66">
        <f t="shared" si="209"/>
        <v>0</v>
      </c>
      <c r="Q138" s="66"/>
    </row>
    <row r="139" spans="1:17">
      <c r="A139" s="65"/>
      <c r="B139" s="102"/>
      <c r="C139" s="9" t="s">
        <v>11</v>
      </c>
      <c r="D139" s="62">
        <f>D137+D138</f>
        <v>1</v>
      </c>
      <c r="E139" s="62">
        <f t="shared" ref="E139:O139" si="210">E137+E138</f>
        <v>11</v>
      </c>
      <c r="F139" s="62">
        <f t="shared" si="210"/>
        <v>0</v>
      </c>
      <c r="G139" s="119">
        <f t="shared" si="210"/>
        <v>9</v>
      </c>
      <c r="H139" s="119">
        <f t="shared" si="210"/>
        <v>0</v>
      </c>
      <c r="I139" s="119">
        <f t="shared" si="210"/>
        <v>4</v>
      </c>
      <c r="J139" s="119">
        <f t="shared" si="210"/>
        <v>0</v>
      </c>
      <c r="K139" s="119">
        <f t="shared" si="210"/>
        <v>6</v>
      </c>
      <c r="L139" s="119">
        <f t="shared" si="210"/>
        <v>0</v>
      </c>
      <c r="M139" s="119">
        <f t="shared" si="210"/>
        <v>1</v>
      </c>
      <c r="N139" s="119">
        <f t="shared" si="210"/>
        <v>1</v>
      </c>
      <c r="O139" s="119">
        <f t="shared" si="210"/>
        <v>1</v>
      </c>
      <c r="P139" s="72">
        <f t="shared" si="209"/>
        <v>34</v>
      </c>
      <c r="Q139" s="66"/>
    </row>
    <row r="140" spans="1:17">
      <c r="A140" s="65"/>
      <c r="B140" s="102"/>
      <c r="C140" s="24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72"/>
      <c r="Q140" s="66"/>
    </row>
    <row r="141" spans="1:17">
      <c r="A141" s="95" t="s">
        <v>168</v>
      </c>
      <c r="B141" s="103" t="s">
        <v>167</v>
      </c>
      <c r="C141" s="51" t="s">
        <v>12</v>
      </c>
      <c r="D141" s="63">
        <v>1675</v>
      </c>
      <c r="E141" s="63">
        <v>1329</v>
      </c>
      <c r="F141" s="63">
        <v>1269</v>
      </c>
      <c r="G141" s="117">
        <v>1478</v>
      </c>
      <c r="H141" s="117">
        <v>1360</v>
      </c>
      <c r="I141" s="117">
        <v>1305</v>
      </c>
      <c r="J141" s="117">
        <v>1667</v>
      </c>
      <c r="K141" s="117">
        <v>1996</v>
      </c>
      <c r="L141" s="117">
        <v>1152</v>
      </c>
      <c r="M141" s="117">
        <v>1462</v>
      </c>
      <c r="N141" s="117">
        <v>1426</v>
      </c>
      <c r="O141" s="117">
        <v>1310</v>
      </c>
      <c r="P141" s="66">
        <f t="shared" ref="P141:P143" si="211">SUM(D141:O141)</f>
        <v>17429</v>
      </c>
      <c r="Q141" s="66"/>
    </row>
    <row r="142" spans="1:17">
      <c r="A142" s="65" t="s">
        <v>169</v>
      </c>
      <c r="B142" s="102" t="s">
        <v>209</v>
      </c>
      <c r="C142" s="51" t="s">
        <v>16</v>
      </c>
      <c r="D142" s="63">
        <v>975</v>
      </c>
      <c r="E142" s="63">
        <v>627</v>
      </c>
      <c r="F142" s="63">
        <v>580</v>
      </c>
      <c r="G142" s="117">
        <v>732</v>
      </c>
      <c r="H142" s="117">
        <v>679</v>
      </c>
      <c r="I142" s="117">
        <v>707</v>
      </c>
      <c r="J142" s="117">
        <v>669</v>
      </c>
      <c r="K142" s="117">
        <v>958</v>
      </c>
      <c r="L142" s="117">
        <v>689</v>
      </c>
      <c r="M142" s="117">
        <v>579</v>
      </c>
      <c r="N142" s="117">
        <v>743</v>
      </c>
      <c r="O142" s="117">
        <v>555</v>
      </c>
      <c r="P142" s="66">
        <f t="shared" si="211"/>
        <v>8493</v>
      </c>
      <c r="Q142" s="66"/>
    </row>
    <row r="143" spans="1:17">
      <c r="A143" s="65"/>
      <c r="B143" s="102"/>
      <c r="C143" s="9" t="s">
        <v>11</v>
      </c>
      <c r="D143" s="62">
        <f>D141+D142</f>
        <v>2650</v>
      </c>
      <c r="E143" s="62">
        <f t="shared" ref="E143" si="212">E141+E142</f>
        <v>1956</v>
      </c>
      <c r="F143" s="62">
        <f t="shared" ref="F143" si="213">F141+F142</f>
        <v>1849</v>
      </c>
      <c r="G143" s="119">
        <f t="shared" ref="G143" si="214">G141+G142</f>
        <v>2210</v>
      </c>
      <c r="H143" s="119">
        <f t="shared" ref="H143" si="215">H141+H142</f>
        <v>2039</v>
      </c>
      <c r="I143" s="119">
        <f t="shared" ref="I143" si="216">I141+I142</f>
        <v>2012</v>
      </c>
      <c r="J143" s="119">
        <f t="shared" ref="J143" si="217">J141+J142</f>
        <v>2336</v>
      </c>
      <c r="K143" s="119">
        <f t="shared" ref="K143" si="218">K141+K142</f>
        <v>2954</v>
      </c>
      <c r="L143" s="119">
        <f t="shared" ref="L143" si="219">L141+L142</f>
        <v>1841</v>
      </c>
      <c r="M143" s="119">
        <f t="shared" ref="M143" si="220">M141+M142</f>
        <v>2041</v>
      </c>
      <c r="N143" s="119">
        <f t="shared" ref="N143" si="221">N141+N142</f>
        <v>2169</v>
      </c>
      <c r="O143" s="119">
        <f t="shared" ref="O143" si="222">O141+O142</f>
        <v>1865</v>
      </c>
      <c r="P143" s="72">
        <f t="shared" si="211"/>
        <v>25922</v>
      </c>
      <c r="Q143" s="66"/>
    </row>
    <row r="144" spans="1:17">
      <c r="A144" s="65" t="s">
        <v>170</v>
      </c>
      <c r="B144" s="102" t="s">
        <v>208</v>
      </c>
      <c r="C144" s="51" t="s">
        <v>12</v>
      </c>
      <c r="D144" s="63">
        <v>2757</v>
      </c>
      <c r="E144" s="63">
        <v>2349</v>
      </c>
      <c r="F144" s="63">
        <v>1994</v>
      </c>
      <c r="G144" s="117">
        <v>2005</v>
      </c>
      <c r="H144" s="117">
        <v>1598</v>
      </c>
      <c r="I144" s="117">
        <v>1848</v>
      </c>
      <c r="J144" s="117">
        <v>1488</v>
      </c>
      <c r="K144" s="117">
        <v>1632</v>
      </c>
      <c r="L144" s="117">
        <v>1681</v>
      </c>
      <c r="M144" s="117">
        <v>2456</v>
      </c>
      <c r="N144" s="117">
        <v>2442</v>
      </c>
      <c r="O144" s="117">
        <v>2139</v>
      </c>
      <c r="P144" s="66">
        <f t="shared" ref="P144:P146" si="223">SUM(D144:O144)</f>
        <v>24389</v>
      </c>
      <c r="Q144" s="66"/>
    </row>
    <row r="145" spans="1:17">
      <c r="A145" s="65"/>
      <c r="B145" s="102"/>
      <c r="C145" s="51" t="s">
        <v>16</v>
      </c>
      <c r="D145" s="63">
        <v>1538</v>
      </c>
      <c r="E145" s="63">
        <v>1074</v>
      </c>
      <c r="F145" s="63">
        <v>1050</v>
      </c>
      <c r="G145" s="117">
        <v>1233</v>
      </c>
      <c r="H145" s="117">
        <v>982</v>
      </c>
      <c r="I145" s="117">
        <v>974</v>
      </c>
      <c r="J145" s="117">
        <v>957</v>
      </c>
      <c r="K145" s="117">
        <v>1129</v>
      </c>
      <c r="L145" s="117">
        <v>1019</v>
      </c>
      <c r="M145" s="117">
        <v>1229</v>
      </c>
      <c r="N145" s="117">
        <v>1336</v>
      </c>
      <c r="O145" s="117">
        <v>938</v>
      </c>
      <c r="P145" s="66">
        <f t="shared" si="223"/>
        <v>13459</v>
      </c>
      <c r="Q145" s="66"/>
    </row>
    <row r="146" spans="1:17">
      <c r="A146" s="65"/>
      <c r="B146" s="102"/>
      <c r="C146" s="9" t="s">
        <v>11</v>
      </c>
      <c r="D146" s="62">
        <f>D144+D145</f>
        <v>4295</v>
      </c>
      <c r="E146" s="62">
        <f t="shared" ref="E146" si="224">E144+E145</f>
        <v>3423</v>
      </c>
      <c r="F146" s="62">
        <f t="shared" ref="F146" si="225">F144+F145</f>
        <v>3044</v>
      </c>
      <c r="G146" s="119">
        <f t="shared" ref="G146" si="226">G144+G145</f>
        <v>3238</v>
      </c>
      <c r="H146" s="119">
        <f t="shared" ref="H146" si="227">H144+H145</f>
        <v>2580</v>
      </c>
      <c r="I146" s="119">
        <f t="shared" ref="I146" si="228">I144+I145</f>
        <v>2822</v>
      </c>
      <c r="J146" s="119">
        <f t="shared" ref="J146" si="229">J144+J145</f>
        <v>2445</v>
      </c>
      <c r="K146" s="119">
        <f t="shared" ref="K146" si="230">K144+K145</f>
        <v>2761</v>
      </c>
      <c r="L146" s="119">
        <f t="shared" ref="L146" si="231">L144+L145</f>
        <v>2700</v>
      </c>
      <c r="M146" s="119">
        <f t="shared" ref="M146" si="232">M144+M145</f>
        <v>3685</v>
      </c>
      <c r="N146" s="119">
        <f t="shared" ref="N146" si="233">N144+N145</f>
        <v>3778</v>
      </c>
      <c r="O146" s="119">
        <f t="shared" ref="O146" si="234">O144+O145</f>
        <v>3077</v>
      </c>
      <c r="P146" s="72">
        <f t="shared" si="223"/>
        <v>37848</v>
      </c>
      <c r="Q146" s="66"/>
    </row>
    <row r="147" spans="1:17">
      <c r="A147" s="65"/>
      <c r="B147" s="102"/>
      <c r="C147" s="24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72"/>
      <c r="Q147" s="66"/>
    </row>
    <row r="148" spans="1:17">
      <c r="A148" s="95" t="s">
        <v>171</v>
      </c>
      <c r="B148" s="103" t="s">
        <v>167</v>
      </c>
      <c r="C148" s="51" t="s">
        <v>12</v>
      </c>
      <c r="D148" s="63">
        <v>0</v>
      </c>
      <c r="E148" s="63">
        <v>0</v>
      </c>
      <c r="F148" s="63">
        <v>0</v>
      </c>
      <c r="G148" s="117">
        <v>0</v>
      </c>
      <c r="H148" s="117">
        <v>0</v>
      </c>
      <c r="I148" s="117">
        <v>0</v>
      </c>
      <c r="J148" s="117">
        <v>116.6</v>
      </c>
      <c r="K148" s="117">
        <v>73.2</v>
      </c>
      <c r="L148" s="117">
        <v>41.6</v>
      </c>
      <c r="M148" s="117">
        <v>35.700000000000003</v>
      </c>
      <c r="N148" s="117">
        <v>0</v>
      </c>
      <c r="O148" s="117">
        <v>0</v>
      </c>
      <c r="P148" s="66">
        <f t="shared" ref="P148:P150" si="235">SUM(D148:O148)</f>
        <v>267.10000000000002</v>
      </c>
      <c r="Q148" s="66"/>
    </row>
    <row r="149" spans="1:17">
      <c r="A149" s="95" t="s">
        <v>198</v>
      </c>
      <c r="B149" s="102" t="s">
        <v>210</v>
      </c>
      <c r="C149" s="51" t="s">
        <v>16</v>
      </c>
      <c r="D149" s="63">
        <v>0</v>
      </c>
      <c r="E149" s="63">
        <v>0</v>
      </c>
      <c r="F149" s="63">
        <v>0</v>
      </c>
      <c r="G149" s="117">
        <v>0</v>
      </c>
      <c r="H149" s="117">
        <v>0</v>
      </c>
      <c r="I149" s="117">
        <v>0</v>
      </c>
      <c r="J149" s="117">
        <v>95.4</v>
      </c>
      <c r="K149" s="117">
        <v>48.8</v>
      </c>
      <c r="L149" s="117">
        <v>22.4</v>
      </c>
      <c r="M149" s="117">
        <v>15.3</v>
      </c>
      <c r="N149" s="117">
        <v>0</v>
      </c>
      <c r="O149" s="117">
        <v>0</v>
      </c>
      <c r="P149" s="66">
        <f t="shared" si="235"/>
        <v>181.9</v>
      </c>
      <c r="Q149" s="66"/>
    </row>
    <row r="150" spans="1:17">
      <c r="A150" s="95"/>
      <c r="B150" s="102"/>
      <c r="C150" s="9" t="s">
        <v>11</v>
      </c>
      <c r="D150" s="62">
        <f>D148+D149</f>
        <v>0</v>
      </c>
      <c r="E150" s="62">
        <f t="shared" ref="E150" si="236">E148+E149</f>
        <v>0</v>
      </c>
      <c r="F150" s="62">
        <f t="shared" ref="F150" si="237">F148+F149</f>
        <v>0</v>
      </c>
      <c r="G150" s="119">
        <f t="shared" ref="G150" si="238">G148+G149</f>
        <v>0</v>
      </c>
      <c r="H150" s="119">
        <f t="shared" ref="H150" si="239">H148+H149</f>
        <v>0</v>
      </c>
      <c r="I150" s="119">
        <f t="shared" ref="I150" si="240">I148+I149</f>
        <v>0</v>
      </c>
      <c r="J150" s="119">
        <f t="shared" ref="J150" si="241">J148+J149</f>
        <v>212</v>
      </c>
      <c r="K150" s="119">
        <f t="shared" ref="K150" si="242">K148+K149</f>
        <v>122</v>
      </c>
      <c r="L150" s="119">
        <f t="shared" ref="L150" si="243">L148+L149</f>
        <v>64</v>
      </c>
      <c r="M150" s="119">
        <f t="shared" ref="M150" si="244">M148+M149</f>
        <v>51</v>
      </c>
      <c r="N150" s="119">
        <f t="shared" ref="N150" si="245">N148+N149</f>
        <v>0</v>
      </c>
      <c r="O150" s="119">
        <f t="shared" ref="O150" si="246">O148+O149</f>
        <v>0</v>
      </c>
      <c r="P150" s="72">
        <f t="shared" si="235"/>
        <v>449</v>
      </c>
      <c r="Q150" s="66"/>
    </row>
    <row r="151" spans="1:17">
      <c r="A151" s="95" t="s">
        <v>193</v>
      </c>
      <c r="B151" s="102" t="s">
        <v>194</v>
      </c>
      <c r="C151" s="51" t="s">
        <v>12</v>
      </c>
      <c r="D151" s="63">
        <v>3335.5</v>
      </c>
      <c r="E151" s="63">
        <v>2732.8</v>
      </c>
      <c r="F151" s="63">
        <v>2703.4</v>
      </c>
      <c r="G151" s="117">
        <v>2178.6</v>
      </c>
      <c r="H151" s="117">
        <v>1952.5</v>
      </c>
      <c r="I151" s="117">
        <v>1824.9</v>
      </c>
      <c r="J151" s="117">
        <v>1786.9</v>
      </c>
      <c r="K151" s="117">
        <v>2182.1999999999998</v>
      </c>
      <c r="L151" s="117">
        <v>2662.4</v>
      </c>
      <c r="M151" s="117">
        <v>2999.5</v>
      </c>
      <c r="N151" s="117">
        <v>2935.8</v>
      </c>
      <c r="O151" s="117">
        <v>3264.1</v>
      </c>
      <c r="P151" s="66">
        <f t="shared" ref="P151:P156" si="247">SUM(D151:O151)</f>
        <v>30558.600000000002</v>
      </c>
      <c r="Q151" s="66"/>
    </row>
    <row r="152" spans="1:17">
      <c r="A152" s="95"/>
      <c r="B152" s="102"/>
      <c r="C152" s="51" t="s">
        <v>16</v>
      </c>
      <c r="D152" s="63">
        <v>1429.5</v>
      </c>
      <c r="E152" s="63">
        <v>1171.2</v>
      </c>
      <c r="F152" s="63">
        <v>1455.6</v>
      </c>
      <c r="G152" s="117">
        <v>1452.4</v>
      </c>
      <c r="H152" s="117">
        <v>1597.5</v>
      </c>
      <c r="I152" s="117">
        <v>1493.1</v>
      </c>
      <c r="J152" s="117">
        <v>1462.1</v>
      </c>
      <c r="K152" s="117">
        <v>1454.8</v>
      </c>
      <c r="L152" s="117">
        <v>1433.6</v>
      </c>
      <c r="M152" s="117">
        <v>1285.5</v>
      </c>
      <c r="N152" s="117">
        <v>1258.2</v>
      </c>
      <c r="O152" s="117">
        <v>1398.9</v>
      </c>
      <c r="P152" s="66">
        <f t="shared" si="247"/>
        <v>16892.400000000001</v>
      </c>
      <c r="Q152" s="66"/>
    </row>
    <row r="153" spans="1:17">
      <c r="A153" s="95"/>
      <c r="B153" s="102"/>
      <c r="C153" s="9" t="s">
        <v>11</v>
      </c>
      <c r="D153" s="62">
        <f>D151+D152</f>
        <v>4765</v>
      </c>
      <c r="E153" s="62">
        <f t="shared" ref="E153" si="248">E151+E152</f>
        <v>3904</v>
      </c>
      <c r="F153" s="62">
        <f t="shared" ref="F153" si="249">F151+F152</f>
        <v>4159</v>
      </c>
      <c r="G153" s="119">
        <f t="shared" ref="G153" si="250">G151+G152</f>
        <v>3631</v>
      </c>
      <c r="H153" s="119">
        <f t="shared" ref="H153" si="251">H151+H152</f>
        <v>3550</v>
      </c>
      <c r="I153" s="119">
        <f t="shared" ref="I153" si="252">I151+I152</f>
        <v>3318</v>
      </c>
      <c r="J153" s="119">
        <f t="shared" ref="J153" si="253">J151+J152</f>
        <v>3249</v>
      </c>
      <c r="K153" s="119">
        <f t="shared" ref="K153" si="254">K151+K152</f>
        <v>3637</v>
      </c>
      <c r="L153" s="119">
        <f t="shared" ref="L153" si="255">L151+L152</f>
        <v>4096</v>
      </c>
      <c r="M153" s="119">
        <f t="shared" ref="M153" si="256">M151+M152</f>
        <v>4285</v>
      </c>
      <c r="N153" s="119">
        <f t="shared" ref="N153" si="257">N151+N152</f>
        <v>4194</v>
      </c>
      <c r="O153" s="119">
        <f t="shared" ref="O153" si="258">O151+O152</f>
        <v>4663</v>
      </c>
      <c r="P153" s="72">
        <f t="shared" si="247"/>
        <v>47451</v>
      </c>
      <c r="Q153" s="66"/>
    </row>
    <row r="154" spans="1:17">
      <c r="A154" s="95" t="s">
        <v>195</v>
      </c>
      <c r="B154" s="102" t="s">
        <v>196</v>
      </c>
      <c r="C154" s="51" t="s">
        <v>12</v>
      </c>
      <c r="D154" s="63">
        <v>5232</v>
      </c>
      <c r="E154" s="63">
        <v>4298</v>
      </c>
      <c r="F154" s="63">
        <v>4658</v>
      </c>
      <c r="G154" s="117">
        <v>4606</v>
      </c>
      <c r="H154" s="117">
        <v>4677</v>
      </c>
      <c r="I154" s="117">
        <v>4520</v>
      </c>
      <c r="J154" s="117">
        <v>4894</v>
      </c>
      <c r="K154" s="117">
        <v>4582</v>
      </c>
      <c r="L154" s="117">
        <v>4817</v>
      </c>
      <c r="M154" s="117">
        <v>5041</v>
      </c>
      <c r="N154" s="117">
        <v>4682</v>
      </c>
      <c r="O154" s="117">
        <v>4892</v>
      </c>
      <c r="P154" s="66">
        <f t="shared" si="247"/>
        <v>56899</v>
      </c>
      <c r="Q154" s="66"/>
    </row>
    <row r="155" spans="1:17">
      <c r="A155" s="65"/>
      <c r="B155" s="102"/>
      <c r="C155" s="51" t="s">
        <v>16</v>
      </c>
      <c r="D155" s="63">
        <v>2901</v>
      </c>
      <c r="E155" s="63">
        <v>2621</v>
      </c>
      <c r="F155" s="63">
        <v>2738</v>
      </c>
      <c r="G155" s="117">
        <v>3041</v>
      </c>
      <c r="H155" s="117">
        <v>3391</v>
      </c>
      <c r="I155" s="117">
        <v>3471</v>
      </c>
      <c r="J155" s="117">
        <v>3636</v>
      </c>
      <c r="K155" s="117">
        <v>3804</v>
      </c>
      <c r="L155" s="117">
        <v>2941</v>
      </c>
      <c r="M155" s="117">
        <v>2856</v>
      </c>
      <c r="N155" s="117">
        <v>2977</v>
      </c>
      <c r="O155" s="117">
        <v>2834</v>
      </c>
      <c r="P155" s="66">
        <f t="shared" si="247"/>
        <v>37211</v>
      </c>
      <c r="Q155" s="66"/>
    </row>
    <row r="156" spans="1:17">
      <c r="A156" s="65"/>
      <c r="B156" s="102"/>
      <c r="C156" s="9" t="s">
        <v>11</v>
      </c>
      <c r="D156" s="62">
        <f>D154+D155</f>
        <v>8133</v>
      </c>
      <c r="E156" s="62">
        <f t="shared" ref="E156" si="259">E154+E155</f>
        <v>6919</v>
      </c>
      <c r="F156" s="62">
        <f t="shared" ref="F156" si="260">F154+F155</f>
        <v>7396</v>
      </c>
      <c r="G156" s="119">
        <f t="shared" ref="G156" si="261">G154+G155</f>
        <v>7647</v>
      </c>
      <c r="H156" s="119">
        <f t="shared" ref="H156" si="262">H154+H155</f>
        <v>8068</v>
      </c>
      <c r="I156" s="119">
        <f t="shared" ref="I156" si="263">I154+I155</f>
        <v>7991</v>
      </c>
      <c r="J156" s="119">
        <f t="shared" ref="J156" si="264">J154+J155</f>
        <v>8530</v>
      </c>
      <c r="K156" s="119">
        <f t="shared" ref="K156" si="265">K154+K155</f>
        <v>8386</v>
      </c>
      <c r="L156" s="119">
        <f t="shared" ref="L156" si="266">L154+L155</f>
        <v>7758</v>
      </c>
      <c r="M156" s="119">
        <f t="shared" ref="M156" si="267">M154+M155</f>
        <v>7897</v>
      </c>
      <c r="N156" s="119">
        <f t="shared" ref="N156" si="268">N154+N155</f>
        <v>7659</v>
      </c>
      <c r="O156" s="119">
        <f t="shared" ref="O156" si="269">O154+O155</f>
        <v>7726</v>
      </c>
      <c r="P156" s="72">
        <f t="shared" si="247"/>
        <v>94110</v>
      </c>
      <c r="Q156" s="66"/>
    </row>
    <row r="157" spans="1:17">
      <c r="A157" s="65"/>
      <c r="B157" s="102"/>
      <c r="C157" s="24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72"/>
      <c r="Q157" s="66"/>
    </row>
    <row r="158" spans="1:17">
      <c r="A158" s="95" t="s">
        <v>172</v>
      </c>
      <c r="B158" s="103" t="s">
        <v>167</v>
      </c>
      <c r="C158" s="51" t="s">
        <v>12</v>
      </c>
      <c r="D158" s="63">
        <v>8354.5</v>
      </c>
      <c r="E158" s="63">
        <v>7037.1</v>
      </c>
      <c r="F158" s="63">
        <v>6927.7</v>
      </c>
      <c r="G158" s="117">
        <v>5755.2</v>
      </c>
      <c r="H158" s="117">
        <v>5413.1</v>
      </c>
      <c r="I158" s="117">
        <v>5176.6000000000004</v>
      </c>
      <c r="J158" s="117">
        <v>5903.2</v>
      </c>
      <c r="K158" s="117">
        <v>6308.4</v>
      </c>
      <c r="L158" s="117">
        <v>6531.2</v>
      </c>
      <c r="M158" s="117">
        <v>7897.4</v>
      </c>
      <c r="N158" s="117">
        <v>7282.8</v>
      </c>
      <c r="O158" s="117">
        <v>7728.7</v>
      </c>
      <c r="P158" s="66">
        <f t="shared" ref="P158:P160" si="270">SUM(D158:O158)</f>
        <v>80315.899999999994</v>
      </c>
      <c r="Q158" s="66"/>
    </row>
    <row r="159" spans="1:17">
      <c r="A159" s="65"/>
      <c r="B159" s="102" t="s">
        <v>213</v>
      </c>
      <c r="C159" s="51" t="s">
        <v>16</v>
      </c>
      <c r="D159" s="63">
        <v>3580.5</v>
      </c>
      <c r="E159" s="63">
        <v>3015.9</v>
      </c>
      <c r="F159" s="63">
        <v>3730.3</v>
      </c>
      <c r="G159" s="117">
        <v>3836.8</v>
      </c>
      <c r="H159" s="117">
        <v>4428.8999999999996</v>
      </c>
      <c r="I159" s="117">
        <v>4235.3999999999996</v>
      </c>
      <c r="J159" s="117">
        <v>4829.8</v>
      </c>
      <c r="K159" s="117">
        <v>4205.6000000000004</v>
      </c>
      <c r="L159" s="117">
        <v>3516.8</v>
      </c>
      <c r="M159" s="117">
        <v>3384.6</v>
      </c>
      <c r="N159" s="117">
        <v>3121.2</v>
      </c>
      <c r="O159" s="117">
        <v>3312.3</v>
      </c>
      <c r="P159" s="66">
        <f t="shared" si="270"/>
        <v>45198.100000000006</v>
      </c>
      <c r="Q159" s="66"/>
    </row>
    <row r="160" spans="1:17">
      <c r="A160" s="65"/>
      <c r="B160" s="102"/>
      <c r="C160" s="9" t="s">
        <v>11</v>
      </c>
      <c r="D160" s="62">
        <f>D158+D159</f>
        <v>11935</v>
      </c>
      <c r="E160" s="62">
        <f t="shared" ref="E160" si="271">E158+E159</f>
        <v>10053</v>
      </c>
      <c r="F160" s="62">
        <f t="shared" ref="F160" si="272">F158+F159</f>
        <v>10658</v>
      </c>
      <c r="G160" s="119">
        <f t="shared" ref="G160" si="273">G158+G159</f>
        <v>9592</v>
      </c>
      <c r="H160" s="119">
        <f t="shared" ref="H160" si="274">H158+H159</f>
        <v>9842</v>
      </c>
      <c r="I160" s="119">
        <f t="shared" ref="I160" si="275">I158+I159</f>
        <v>9412</v>
      </c>
      <c r="J160" s="119">
        <f t="shared" ref="J160" si="276">J158+J159</f>
        <v>10733</v>
      </c>
      <c r="K160" s="119">
        <f t="shared" ref="K160" si="277">K158+K159</f>
        <v>10514</v>
      </c>
      <c r="L160" s="119">
        <f t="shared" ref="L160" si="278">L158+L159</f>
        <v>10048</v>
      </c>
      <c r="M160" s="119">
        <f t="shared" ref="M160" si="279">M158+M159</f>
        <v>11282</v>
      </c>
      <c r="N160" s="119">
        <f t="shared" ref="N160" si="280">N158+N159</f>
        <v>10404</v>
      </c>
      <c r="O160" s="119">
        <f t="shared" ref="O160" si="281">O158+O159</f>
        <v>11041</v>
      </c>
      <c r="P160" s="72">
        <f t="shared" si="270"/>
        <v>125514</v>
      </c>
      <c r="Q160" s="66"/>
    </row>
    <row r="161" spans="1:17">
      <c r="A161" s="65"/>
      <c r="B161" s="102"/>
      <c r="C161" s="24"/>
      <c r="D161" s="121"/>
      <c r="E161" s="121"/>
      <c r="F161" s="121"/>
      <c r="G161" s="121"/>
      <c r="H161" s="122"/>
      <c r="I161" s="121"/>
      <c r="J161" s="121"/>
      <c r="K161" s="121"/>
      <c r="L161" s="121"/>
      <c r="M161" s="121"/>
      <c r="N161" s="121"/>
      <c r="O161" s="121"/>
      <c r="P161" s="72"/>
      <c r="Q161" s="66"/>
    </row>
    <row r="162" spans="1:17">
      <c r="A162" s="95" t="s">
        <v>173</v>
      </c>
      <c r="B162" s="103" t="s">
        <v>174</v>
      </c>
      <c r="C162" s="51" t="s">
        <v>12</v>
      </c>
      <c r="D162" s="63">
        <v>1438.3</v>
      </c>
      <c r="E162" s="63">
        <v>1121.2</v>
      </c>
      <c r="F162" s="63">
        <v>892.8</v>
      </c>
      <c r="G162" s="117">
        <v>621.4</v>
      </c>
      <c r="H162" s="117">
        <v>338.7</v>
      </c>
      <c r="I162" s="117">
        <v>182.2</v>
      </c>
      <c r="J162" s="117">
        <v>143.30000000000001</v>
      </c>
      <c r="K162" s="117">
        <v>157.30000000000001</v>
      </c>
      <c r="L162" s="117">
        <v>233.2</v>
      </c>
      <c r="M162" s="117">
        <v>712</v>
      </c>
      <c r="N162" s="117">
        <v>904.8</v>
      </c>
      <c r="O162" s="117">
        <v>1388.5</v>
      </c>
      <c r="P162" s="66">
        <f t="shared" ref="P162:P176" si="282">SUM(D162:O162)</f>
        <v>8133.7000000000007</v>
      </c>
      <c r="Q162" s="66"/>
    </row>
    <row r="163" spans="1:17">
      <c r="A163" s="104"/>
      <c r="B163" s="105" t="s">
        <v>328</v>
      </c>
      <c r="C163" s="51" t="s">
        <v>16</v>
      </c>
      <c r="D163" s="63">
        <v>1376.7</v>
      </c>
      <c r="E163" s="63">
        <v>1152.5</v>
      </c>
      <c r="F163" s="63">
        <v>902.7</v>
      </c>
      <c r="G163" s="117">
        <v>559.6</v>
      </c>
      <c r="H163" s="117">
        <v>284</v>
      </c>
      <c r="I163" s="117">
        <v>133.1</v>
      </c>
      <c r="J163" s="117">
        <v>85.9</v>
      </c>
      <c r="K163" s="117">
        <v>102.3</v>
      </c>
      <c r="L163" s="117">
        <v>132.9</v>
      </c>
      <c r="M163" s="117">
        <v>683.2</v>
      </c>
      <c r="N163" s="117">
        <v>1045.9000000000001</v>
      </c>
      <c r="O163" s="117">
        <v>1279.5999999999999</v>
      </c>
      <c r="P163" s="66">
        <f t="shared" si="282"/>
        <v>7738.4</v>
      </c>
      <c r="Q163" s="66"/>
    </row>
    <row r="164" spans="1:17">
      <c r="A164" s="65"/>
      <c r="B164" s="102"/>
      <c r="C164" s="9" t="s">
        <v>11</v>
      </c>
      <c r="D164" s="62">
        <f>D162+D163</f>
        <v>2815</v>
      </c>
      <c r="E164" s="62">
        <f t="shared" ref="E164" si="283">E162+E163</f>
        <v>2273.6999999999998</v>
      </c>
      <c r="F164" s="62">
        <f t="shared" ref="F164" si="284">F162+F163</f>
        <v>1795.5</v>
      </c>
      <c r="G164" s="119">
        <f t="shared" ref="G164" si="285">G162+G163</f>
        <v>1181</v>
      </c>
      <c r="H164" s="119">
        <f t="shared" ref="H164" si="286">H162+H163</f>
        <v>622.70000000000005</v>
      </c>
      <c r="I164" s="119">
        <f t="shared" ref="I164" si="287">I162+I163</f>
        <v>315.29999999999995</v>
      </c>
      <c r="J164" s="119">
        <f t="shared" ref="J164" si="288">J162+J163</f>
        <v>229.20000000000002</v>
      </c>
      <c r="K164" s="119">
        <f t="shared" ref="K164" si="289">K162+K163</f>
        <v>259.60000000000002</v>
      </c>
      <c r="L164" s="119">
        <f t="shared" ref="L164" si="290">L162+L163</f>
        <v>366.1</v>
      </c>
      <c r="M164" s="119">
        <f t="shared" ref="M164" si="291">M162+M163</f>
        <v>1395.2</v>
      </c>
      <c r="N164" s="119">
        <f t="shared" ref="N164" si="292">N162+N163</f>
        <v>1950.7</v>
      </c>
      <c r="O164" s="119">
        <f t="shared" ref="O164" si="293">O162+O163</f>
        <v>2668.1</v>
      </c>
      <c r="P164" s="72">
        <f t="shared" si="282"/>
        <v>15872.100000000002</v>
      </c>
      <c r="Q164" s="66"/>
    </row>
    <row r="165" spans="1:17">
      <c r="A165" s="65" t="s">
        <v>175</v>
      </c>
      <c r="B165" s="103" t="s">
        <v>178</v>
      </c>
      <c r="C165" s="51" t="s">
        <v>12</v>
      </c>
      <c r="D165" s="63">
        <v>616.70000000000005</v>
      </c>
      <c r="E165" s="63">
        <v>505.1</v>
      </c>
      <c r="F165" s="63">
        <v>322.8</v>
      </c>
      <c r="G165" s="117">
        <v>633</v>
      </c>
      <c r="H165" s="117">
        <v>504</v>
      </c>
      <c r="I165" s="117">
        <v>349</v>
      </c>
      <c r="J165" s="117">
        <v>176</v>
      </c>
      <c r="K165" s="117">
        <v>29.1</v>
      </c>
      <c r="L165" s="117">
        <v>318.7</v>
      </c>
      <c r="M165" s="117">
        <v>416.6</v>
      </c>
      <c r="N165" s="117">
        <v>273.8</v>
      </c>
      <c r="O165" s="117">
        <v>532.79999999999995</v>
      </c>
      <c r="P165" s="66">
        <f t="shared" si="282"/>
        <v>4677.6000000000004</v>
      </c>
      <c r="Q165" s="66"/>
    </row>
    <row r="166" spans="1:17">
      <c r="A166" s="65"/>
      <c r="B166" s="102" t="s">
        <v>325</v>
      </c>
      <c r="C166" s="51" t="s">
        <v>16</v>
      </c>
      <c r="D166" s="63">
        <v>618.9</v>
      </c>
      <c r="E166" s="63">
        <v>550.5</v>
      </c>
      <c r="F166" s="63">
        <v>354.7</v>
      </c>
      <c r="G166" s="117">
        <v>683</v>
      </c>
      <c r="H166" s="117">
        <v>387</v>
      </c>
      <c r="I166" s="117">
        <v>287</v>
      </c>
      <c r="J166" s="117">
        <v>130</v>
      </c>
      <c r="K166" s="117">
        <v>181.3</v>
      </c>
      <c r="L166" s="117">
        <v>228.9</v>
      </c>
      <c r="M166" s="117">
        <v>328.1</v>
      </c>
      <c r="N166" s="117">
        <v>421.7</v>
      </c>
      <c r="O166" s="117">
        <v>599.1</v>
      </c>
      <c r="P166" s="66">
        <f t="shared" si="282"/>
        <v>4770.2000000000007</v>
      </c>
      <c r="Q166" s="66"/>
    </row>
    <row r="167" spans="1:17">
      <c r="A167" s="65"/>
      <c r="B167" s="102"/>
      <c r="C167" s="9" t="s">
        <v>11</v>
      </c>
      <c r="D167" s="62">
        <f>D165+D166</f>
        <v>1235.5999999999999</v>
      </c>
      <c r="E167" s="62">
        <f t="shared" ref="E167" si="294">E165+E166</f>
        <v>1055.5999999999999</v>
      </c>
      <c r="F167" s="62">
        <f t="shared" ref="F167" si="295">F165+F166</f>
        <v>677.5</v>
      </c>
      <c r="G167" s="119">
        <f t="shared" ref="G167" si="296">G165+G166</f>
        <v>1316</v>
      </c>
      <c r="H167" s="119">
        <f t="shared" ref="H167" si="297">H165+H166</f>
        <v>891</v>
      </c>
      <c r="I167" s="119">
        <f t="shared" ref="I167" si="298">I165+I166</f>
        <v>636</v>
      </c>
      <c r="J167" s="119">
        <f t="shared" ref="J167" si="299">J165+J166</f>
        <v>306</v>
      </c>
      <c r="K167" s="119">
        <f t="shared" ref="K167" si="300">K165+K166</f>
        <v>210.4</v>
      </c>
      <c r="L167" s="119">
        <f t="shared" ref="L167" si="301">L165+L166</f>
        <v>547.6</v>
      </c>
      <c r="M167" s="119">
        <f t="shared" ref="M167" si="302">M165+M166</f>
        <v>744.7</v>
      </c>
      <c r="N167" s="119">
        <f t="shared" ref="N167" si="303">N165+N166</f>
        <v>695.5</v>
      </c>
      <c r="O167" s="119">
        <f t="shared" ref="O167" si="304">O165+O166</f>
        <v>1131.9000000000001</v>
      </c>
      <c r="P167" s="72">
        <f t="shared" si="282"/>
        <v>9447.7999999999993</v>
      </c>
      <c r="Q167" s="66"/>
    </row>
    <row r="168" spans="1:17">
      <c r="A168" s="95" t="s">
        <v>179</v>
      </c>
      <c r="B168" s="102" t="s">
        <v>177</v>
      </c>
      <c r="C168" s="51" t="s">
        <v>12</v>
      </c>
      <c r="D168" s="63">
        <v>28</v>
      </c>
      <c r="E168" s="63">
        <v>7.4</v>
      </c>
      <c r="F168" s="63">
        <v>2.7</v>
      </c>
      <c r="G168" s="117">
        <v>1</v>
      </c>
      <c r="H168" s="117">
        <v>86</v>
      </c>
      <c r="I168" s="117">
        <v>275</v>
      </c>
      <c r="J168" s="117">
        <v>339</v>
      </c>
      <c r="K168" s="117">
        <v>185.1</v>
      </c>
      <c r="L168" s="117">
        <v>199.6</v>
      </c>
      <c r="M168" s="117">
        <v>20.5</v>
      </c>
      <c r="N168" s="117">
        <v>6.1</v>
      </c>
      <c r="O168" s="117">
        <v>5.2</v>
      </c>
      <c r="P168" s="66">
        <f t="shared" si="282"/>
        <v>1155.5999999999999</v>
      </c>
      <c r="Q168" s="66"/>
    </row>
    <row r="169" spans="1:17">
      <c r="A169" s="65"/>
      <c r="B169" s="102" t="s">
        <v>326</v>
      </c>
      <c r="C169" s="51" t="s">
        <v>16</v>
      </c>
      <c r="D169" s="63">
        <v>20.8</v>
      </c>
      <c r="E169" s="63">
        <v>2.8</v>
      </c>
      <c r="F169" s="63">
        <v>1.8</v>
      </c>
      <c r="G169" s="117">
        <v>1</v>
      </c>
      <c r="H169" s="117">
        <v>159</v>
      </c>
      <c r="I169" s="117">
        <v>339</v>
      </c>
      <c r="J169" s="117">
        <v>340</v>
      </c>
      <c r="K169" s="117">
        <v>110.7</v>
      </c>
      <c r="L169" s="117">
        <v>148.30000000000001</v>
      </c>
      <c r="M169" s="117">
        <v>10</v>
      </c>
      <c r="N169" s="117">
        <v>2.7</v>
      </c>
      <c r="O169" s="117">
        <v>0.6</v>
      </c>
      <c r="P169" s="66">
        <f t="shared" si="282"/>
        <v>1136.7</v>
      </c>
      <c r="Q169" s="66"/>
    </row>
    <row r="170" spans="1:17">
      <c r="A170" s="65"/>
      <c r="B170" s="102"/>
      <c r="C170" s="9" t="s">
        <v>11</v>
      </c>
      <c r="D170" s="62">
        <f>D168+D169</f>
        <v>48.8</v>
      </c>
      <c r="E170" s="62">
        <f t="shared" ref="E170" si="305">E168+E169</f>
        <v>10.199999999999999</v>
      </c>
      <c r="F170" s="62">
        <f t="shared" ref="F170" si="306">F168+F169</f>
        <v>4.5</v>
      </c>
      <c r="G170" s="119">
        <f t="shared" ref="G170" si="307">G168+G169</f>
        <v>2</v>
      </c>
      <c r="H170" s="119">
        <f t="shared" ref="H170" si="308">H168+H169</f>
        <v>245</v>
      </c>
      <c r="I170" s="119">
        <f t="shared" ref="I170" si="309">I168+I169</f>
        <v>614</v>
      </c>
      <c r="J170" s="119">
        <f t="shared" ref="J170" si="310">J168+J169</f>
        <v>679</v>
      </c>
      <c r="K170" s="119">
        <f t="shared" ref="K170" si="311">K168+K169</f>
        <v>295.8</v>
      </c>
      <c r="L170" s="119">
        <f t="shared" ref="L170" si="312">L168+L169</f>
        <v>347.9</v>
      </c>
      <c r="M170" s="119">
        <f t="shared" ref="M170" si="313">M168+M169</f>
        <v>30.5</v>
      </c>
      <c r="N170" s="119">
        <f t="shared" ref="N170" si="314">N168+N169</f>
        <v>8.8000000000000007</v>
      </c>
      <c r="O170" s="119">
        <f t="shared" ref="O170" si="315">O168+O169</f>
        <v>5.8</v>
      </c>
      <c r="P170" s="72">
        <f t="shared" si="282"/>
        <v>2292.3000000000002</v>
      </c>
      <c r="Q170" s="66"/>
    </row>
    <row r="171" spans="1:17">
      <c r="A171" s="95" t="s">
        <v>180</v>
      </c>
      <c r="B171" s="103" t="s">
        <v>181</v>
      </c>
      <c r="C171" s="51" t="s">
        <v>12</v>
      </c>
      <c r="D171" s="63">
        <v>2031.5</v>
      </c>
      <c r="E171" s="63">
        <v>1813.3</v>
      </c>
      <c r="F171" s="63">
        <v>1642.5</v>
      </c>
      <c r="G171" s="117">
        <v>1283</v>
      </c>
      <c r="H171" s="117">
        <v>981</v>
      </c>
      <c r="I171" s="117">
        <v>776</v>
      </c>
      <c r="J171" s="117">
        <v>710.7</v>
      </c>
      <c r="K171" s="117">
        <v>581.29999999999995</v>
      </c>
      <c r="L171" s="117">
        <v>844.8</v>
      </c>
      <c r="M171" s="117">
        <v>1198.8</v>
      </c>
      <c r="N171" s="117">
        <v>1494.7</v>
      </c>
      <c r="O171" s="117">
        <v>2173.8000000000002</v>
      </c>
      <c r="P171" s="66">
        <f t="shared" si="282"/>
        <v>15531.399999999998</v>
      </c>
      <c r="Q171" s="66"/>
    </row>
    <row r="172" spans="1:17">
      <c r="A172" s="65"/>
      <c r="B172" s="102" t="s">
        <v>327</v>
      </c>
      <c r="C172" s="51" t="s">
        <v>16</v>
      </c>
      <c r="D172" s="63">
        <v>1922.1</v>
      </c>
      <c r="E172" s="63">
        <v>1790.5</v>
      </c>
      <c r="F172" s="63">
        <v>1735</v>
      </c>
      <c r="G172" s="117">
        <v>1239</v>
      </c>
      <c r="H172" s="117">
        <v>793</v>
      </c>
      <c r="I172" s="117">
        <v>583</v>
      </c>
      <c r="J172" s="117">
        <v>527.79999999999995</v>
      </c>
      <c r="K172" s="117">
        <v>466.6</v>
      </c>
      <c r="L172" s="117">
        <v>624.29999999999995</v>
      </c>
      <c r="M172" s="117">
        <v>1131.3</v>
      </c>
      <c r="N172" s="117">
        <v>1576</v>
      </c>
      <c r="O172" s="117">
        <v>1904.3</v>
      </c>
      <c r="P172" s="66">
        <f t="shared" si="282"/>
        <v>14292.899999999998</v>
      </c>
      <c r="Q172" s="66"/>
    </row>
    <row r="173" spans="1:17">
      <c r="A173" s="65"/>
      <c r="B173" s="102"/>
      <c r="C173" s="9" t="s">
        <v>11</v>
      </c>
      <c r="D173" s="62">
        <f>D171+D172</f>
        <v>3953.6</v>
      </c>
      <c r="E173" s="62">
        <f t="shared" ref="E173" si="316">E171+E172</f>
        <v>3603.8</v>
      </c>
      <c r="F173" s="62">
        <f t="shared" ref="F173" si="317">F171+F172</f>
        <v>3377.5</v>
      </c>
      <c r="G173" s="119">
        <f t="shared" ref="G173" si="318">G171+G172</f>
        <v>2522</v>
      </c>
      <c r="H173" s="119">
        <f t="shared" ref="H173" si="319">H171+H172</f>
        <v>1774</v>
      </c>
      <c r="I173" s="119">
        <f t="shared" ref="I173" si="320">I171+I172</f>
        <v>1359</v>
      </c>
      <c r="J173" s="119">
        <f t="shared" ref="J173" si="321">J171+J172</f>
        <v>1238.5</v>
      </c>
      <c r="K173" s="119">
        <f t="shared" ref="K173" si="322">K171+K172</f>
        <v>1047.9000000000001</v>
      </c>
      <c r="L173" s="119">
        <f t="shared" ref="L173" si="323">L171+L172</f>
        <v>1469.1</v>
      </c>
      <c r="M173" s="119">
        <f t="shared" ref="M173" si="324">M171+M172</f>
        <v>2330.1</v>
      </c>
      <c r="N173" s="119">
        <f t="shared" ref="N173" si="325">N171+N172</f>
        <v>3070.7</v>
      </c>
      <c r="O173" s="119">
        <f t="shared" ref="O173" si="326">O171+O172</f>
        <v>4078.1000000000004</v>
      </c>
      <c r="P173" s="72">
        <f t="shared" si="282"/>
        <v>29824.300000000003</v>
      </c>
      <c r="Q173" s="66"/>
    </row>
    <row r="174" spans="1:17">
      <c r="A174" s="65"/>
      <c r="B174" s="102" t="s">
        <v>176</v>
      </c>
      <c r="C174" s="51" t="s">
        <v>12</v>
      </c>
      <c r="D174" s="63">
        <v>2.8</v>
      </c>
      <c r="E174" s="63">
        <v>9.6</v>
      </c>
      <c r="F174" s="63">
        <v>73.099999999999994</v>
      </c>
      <c r="G174" s="117">
        <v>1</v>
      </c>
      <c r="H174" s="117">
        <v>4</v>
      </c>
      <c r="I174" s="117">
        <v>1</v>
      </c>
      <c r="J174" s="117">
        <v>2.2999999999999998</v>
      </c>
      <c r="K174" s="117">
        <v>1.7</v>
      </c>
      <c r="L174" s="117">
        <v>1.6</v>
      </c>
      <c r="M174" s="117">
        <v>2.8</v>
      </c>
      <c r="N174" s="117">
        <v>1.3</v>
      </c>
      <c r="O174" s="117">
        <v>1.2</v>
      </c>
      <c r="P174" s="66">
        <f t="shared" si="282"/>
        <v>102.39999999999999</v>
      </c>
      <c r="Q174" s="66"/>
    </row>
    <row r="175" spans="1:17">
      <c r="A175" s="65"/>
      <c r="B175" s="102" t="s">
        <v>329</v>
      </c>
      <c r="C175" s="51" t="s">
        <v>16</v>
      </c>
      <c r="D175" s="63">
        <v>3.2</v>
      </c>
      <c r="E175" s="63">
        <v>1.6</v>
      </c>
      <c r="F175" s="63">
        <v>27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0.4</v>
      </c>
      <c r="M175" s="117">
        <v>1.9</v>
      </c>
      <c r="N175" s="117">
        <v>1.3</v>
      </c>
      <c r="O175" s="117">
        <v>0.6</v>
      </c>
      <c r="P175" s="66">
        <f t="shared" si="282"/>
        <v>36</v>
      </c>
      <c r="Q175" s="66"/>
    </row>
    <row r="176" spans="1:17">
      <c r="A176" s="65"/>
      <c r="C176" s="9" t="s">
        <v>11</v>
      </c>
      <c r="D176" s="62">
        <f>D174+D175</f>
        <v>6</v>
      </c>
      <c r="E176" s="62">
        <f t="shared" ref="E176:O176" si="327">E174+E175</f>
        <v>11.2</v>
      </c>
      <c r="F176" s="62">
        <f t="shared" si="327"/>
        <v>100.1</v>
      </c>
      <c r="G176" s="119">
        <f t="shared" si="327"/>
        <v>1</v>
      </c>
      <c r="H176" s="119">
        <f t="shared" si="327"/>
        <v>4</v>
      </c>
      <c r="I176" s="119">
        <f t="shared" si="327"/>
        <v>1</v>
      </c>
      <c r="J176" s="119">
        <f t="shared" si="327"/>
        <v>2.2999999999999998</v>
      </c>
      <c r="K176" s="119">
        <f t="shared" si="327"/>
        <v>1.7</v>
      </c>
      <c r="L176" s="119">
        <f t="shared" si="327"/>
        <v>2</v>
      </c>
      <c r="M176" s="119">
        <f t="shared" si="327"/>
        <v>4.6999999999999993</v>
      </c>
      <c r="N176" s="119">
        <f t="shared" si="327"/>
        <v>2.6</v>
      </c>
      <c r="O176" s="119">
        <f t="shared" si="327"/>
        <v>1.7999999999999998</v>
      </c>
      <c r="P176" s="72">
        <f t="shared" si="282"/>
        <v>138.4</v>
      </c>
      <c r="Q176" s="66"/>
    </row>
    <row r="177" spans="1:17">
      <c r="A177" s="65" t="s">
        <v>182</v>
      </c>
      <c r="B177" s="103" t="s">
        <v>183</v>
      </c>
      <c r="C177" s="51" t="s">
        <v>12</v>
      </c>
      <c r="D177" s="63">
        <v>4230</v>
      </c>
      <c r="E177" s="63">
        <v>4014</v>
      </c>
      <c r="F177" s="63">
        <v>3330</v>
      </c>
      <c r="G177" s="117">
        <v>2607</v>
      </c>
      <c r="H177" s="117">
        <v>1435</v>
      </c>
      <c r="I177" s="117">
        <v>1092</v>
      </c>
      <c r="J177" s="117">
        <v>708</v>
      </c>
      <c r="K177" s="117">
        <v>759</v>
      </c>
      <c r="L177" s="117">
        <v>1569</v>
      </c>
      <c r="M177" s="117">
        <v>3026</v>
      </c>
      <c r="N177" s="117">
        <v>3313</v>
      </c>
      <c r="O177" s="117">
        <v>4496</v>
      </c>
      <c r="P177" s="66">
        <f t="shared" ref="P177:P182" si="328">SUM(D177:O177)</f>
        <v>30579</v>
      </c>
      <c r="Q177" s="66"/>
    </row>
    <row r="178" spans="1:17">
      <c r="A178" s="65"/>
      <c r="B178" s="102" t="s">
        <v>323</v>
      </c>
      <c r="C178" s="51" t="s">
        <v>16</v>
      </c>
      <c r="D178" s="63">
        <v>4351</v>
      </c>
      <c r="E178" s="63">
        <v>3897</v>
      </c>
      <c r="F178" s="63">
        <v>3213</v>
      </c>
      <c r="G178" s="117">
        <v>2408</v>
      </c>
      <c r="H178" s="117">
        <v>1088</v>
      </c>
      <c r="I178" s="117">
        <v>746</v>
      </c>
      <c r="J178" s="117">
        <v>426</v>
      </c>
      <c r="K178" s="117">
        <v>513</v>
      </c>
      <c r="L178" s="117">
        <v>998</v>
      </c>
      <c r="M178" s="117">
        <v>2796</v>
      </c>
      <c r="N178" s="117">
        <v>3148</v>
      </c>
      <c r="O178" s="117">
        <v>3942</v>
      </c>
      <c r="P178" s="66">
        <f t="shared" si="328"/>
        <v>27526</v>
      </c>
      <c r="Q178" s="66"/>
    </row>
    <row r="179" spans="1:17">
      <c r="A179" s="65"/>
      <c r="B179" s="102"/>
      <c r="C179" s="9" t="s">
        <v>11</v>
      </c>
      <c r="D179" s="62">
        <f>D177+D178</f>
        <v>8581</v>
      </c>
      <c r="E179" s="62">
        <f t="shared" ref="E179" si="329">E177+E178</f>
        <v>7911</v>
      </c>
      <c r="F179" s="62">
        <f t="shared" ref="F179" si="330">F177+F178</f>
        <v>6543</v>
      </c>
      <c r="G179" s="119">
        <f t="shared" ref="G179" si="331">G177+G178</f>
        <v>5015</v>
      </c>
      <c r="H179" s="119">
        <f t="shared" ref="H179" si="332">H177+H178</f>
        <v>2523</v>
      </c>
      <c r="I179" s="119">
        <f t="shared" ref="I179" si="333">I177+I178</f>
        <v>1838</v>
      </c>
      <c r="J179" s="119">
        <f t="shared" ref="J179" si="334">J177+J178</f>
        <v>1134</v>
      </c>
      <c r="K179" s="119">
        <f t="shared" ref="K179" si="335">K177+K178</f>
        <v>1272</v>
      </c>
      <c r="L179" s="119">
        <f t="shared" ref="L179" si="336">L177+L178</f>
        <v>2567</v>
      </c>
      <c r="M179" s="119">
        <f t="shared" ref="M179" si="337">M177+M178</f>
        <v>5822</v>
      </c>
      <c r="N179" s="119">
        <f t="shared" ref="N179" si="338">N177+N178</f>
        <v>6461</v>
      </c>
      <c r="O179" s="119">
        <f t="shared" ref="O179" si="339">O177+O178</f>
        <v>8438</v>
      </c>
      <c r="P179" s="72">
        <f t="shared" si="328"/>
        <v>58105</v>
      </c>
      <c r="Q179" s="66"/>
    </row>
    <row r="180" spans="1:17">
      <c r="A180" s="65"/>
      <c r="B180" s="102" t="s">
        <v>176</v>
      </c>
      <c r="C180" s="51" t="s">
        <v>12</v>
      </c>
      <c r="D180" s="63">
        <v>1</v>
      </c>
      <c r="E180" s="63">
        <v>0</v>
      </c>
      <c r="F180" s="63">
        <v>1</v>
      </c>
      <c r="G180" s="117">
        <v>3</v>
      </c>
      <c r="H180" s="117">
        <v>0</v>
      </c>
      <c r="I180" s="117">
        <v>0</v>
      </c>
      <c r="J180" s="117">
        <v>0</v>
      </c>
      <c r="K180" s="117">
        <v>0</v>
      </c>
      <c r="L180" s="117">
        <v>1</v>
      </c>
      <c r="M180" s="117">
        <v>1</v>
      </c>
      <c r="N180" s="117">
        <v>3</v>
      </c>
      <c r="O180" s="117">
        <v>0</v>
      </c>
      <c r="P180" s="66">
        <f t="shared" si="328"/>
        <v>10</v>
      </c>
      <c r="Q180" s="66"/>
    </row>
    <row r="181" spans="1:17">
      <c r="A181" s="65"/>
      <c r="B181" s="102" t="s">
        <v>324</v>
      </c>
      <c r="C181" s="51" t="s">
        <v>16</v>
      </c>
      <c r="D181" s="63">
        <v>0</v>
      </c>
      <c r="E181" s="63">
        <v>0</v>
      </c>
      <c r="F181" s="63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1</v>
      </c>
      <c r="M181" s="117">
        <v>0</v>
      </c>
      <c r="N181" s="117">
        <v>0</v>
      </c>
      <c r="O181" s="117">
        <v>1</v>
      </c>
      <c r="P181" s="66">
        <f t="shared" si="328"/>
        <v>2</v>
      </c>
      <c r="Q181" s="66"/>
    </row>
    <row r="182" spans="1:17">
      <c r="A182" s="65"/>
      <c r="B182" s="102"/>
      <c r="C182" s="9" t="s">
        <v>11</v>
      </c>
      <c r="D182" s="62">
        <f>D180+D181</f>
        <v>1</v>
      </c>
      <c r="E182" s="62">
        <f t="shared" ref="E182" si="340">E180+E181</f>
        <v>0</v>
      </c>
      <c r="F182" s="62">
        <f t="shared" ref="F182" si="341">F180+F181</f>
        <v>1</v>
      </c>
      <c r="G182" s="119">
        <f t="shared" ref="G182" si="342">G180+G181</f>
        <v>3</v>
      </c>
      <c r="H182" s="119">
        <f t="shared" ref="H182" si="343">H180+H181</f>
        <v>0</v>
      </c>
      <c r="I182" s="119">
        <f t="shared" ref="I182" si="344">I180+I181</f>
        <v>0</v>
      </c>
      <c r="J182" s="119">
        <f t="shared" ref="J182" si="345">J180+J181</f>
        <v>0</v>
      </c>
      <c r="K182" s="119">
        <f t="shared" ref="K182" si="346">K180+K181</f>
        <v>0</v>
      </c>
      <c r="L182" s="119">
        <f t="shared" ref="L182" si="347">L180+L181</f>
        <v>2</v>
      </c>
      <c r="M182" s="119">
        <f t="shared" ref="M182" si="348">M180+M181</f>
        <v>1</v>
      </c>
      <c r="N182" s="119">
        <f t="shared" ref="N182" si="349">N180+N181</f>
        <v>3</v>
      </c>
      <c r="O182" s="119">
        <f t="shared" ref="O182" si="350">O180+O181</f>
        <v>1</v>
      </c>
      <c r="P182" s="72">
        <f t="shared" si="328"/>
        <v>12</v>
      </c>
      <c r="Q182" s="66"/>
    </row>
    <row r="183" spans="1:17">
      <c r="A183" s="65"/>
      <c r="B183" s="66"/>
      <c r="C183" s="66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66"/>
      <c r="Q183" s="66"/>
    </row>
    <row r="184" spans="1:17">
      <c r="A184" s="65" t="s">
        <v>271</v>
      </c>
      <c r="B184" s="103" t="s">
        <v>272</v>
      </c>
      <c r="C184" s="51" t="s">
        <v>12</v>
      </c>
      <c r="D184" s="63">
        <v>3111.6</v>
      </c>
      <c r="E184" s="63">
        <v>2624.9</v>
      </c>
      <c r="F184" s="63">
        <v>2782.3</v>
      </c>
      <c r="G184" s="117">
        <v>2283.9</v>
      </c>
      <c r="H184" s="117">
        <v>1817.2</v>
      </c>
      <c r="I184" s="117">
        <v>1504.9</v>
      </c>
      <c r="J184" s="117">
        <v>533.4</v>
      </c>
      <c r="K184" s="117">
        <v>1397.8</v>
      </c>
      <c r="L184" s="117">
        <v>1945.5</v>
      </c>
      <c r="M184" s="117">
        <v>2791.9</v>
      </c>
      <c r="N184" s="117">
        <v>2598.1</v>
      </c>
      <c r="O184" s="117">
        <v>3213.3</v>
      </c>
      <c r="P184" s="66">
        <f t="shared" ref="P184:P186" si="351">SUM(D184:O184)</f>
        <v>26604.799999999999</v>
      </c>
      <c r="Q184" s="66"/>
    </row>
    <row r="185" spans="1:17">
      <c r="A185" s="65"/>
      <c r="B185" s="102" t="s">
        <v>273</v>
      </c>
      <c r="C185" s="51" t="s">
        <v>16</v>
      </c>
      <c r="D185" s="63">
        <v>1333.6</v>
      </c>
      <c r="E185" s="63">
        <v>1125</v>
      </c>
      <c r="F185" s="63">
        <v>1498.1</v>
      </c>
      <c r="G185" s="117">
        <v>1522.6</v>
      </c>
      <c r="H185" s="117">
        <v>1486.8</v>
      </c>
      <c r="I185" s="117">
        <v>1231.4000000000001</v>
      </c>
      <c r="J185" s="117">
        <v>436.4</v>
      </c>
      <c r="K185" s="117">
        <v>931.9</v>
      </c>
      <c r="L185" s="117">
        <v>1047.3</v>
      </c>
      <c r="M185" s="117">
        <v>1196.5</v>
      </c>
      <c r="N185" s="117">
        <v>1113.4000000000001</v>
      </c>
      <c r="O185" s="117">
        <v>1377.1</v>
      </c>
      <c r="P185" s="66">
        <f t="shared" si="351"/>
        <v>14300.099999999999</v>
      </c>
      <c r="Q185" s="66"/>
    </row>
    <row r="186" spans="1:17">
      <c r="A186" s="65"/>
      <c r="B186" s="102"/>
      <c r="C186" s="9" t="s">
        <v>11</v>
      </c>
      <c r="D186" s="62">
        <f>D184+D185</f>
        <v>4445.2</v>
      </c>
      <c r="E186" s="62">
        <f t="shared" ref="E186:O186" si="352">E184+E185</f>
        <v>3749.9</v>
      </c>
      <c r="F186" s="62">
        <f t="shared" si="352"/>
        <v>4280.3999999999996</v>
      </c>
      <c r="G186" s="119">
        <f t="shared" si="352"/>
        <v>3806.5</v>
      </c>
      <c r="H186" s="119">
        <f t="shared" si="352"/>
        <v>3304</v>
      </c>
      <c r="I186" s="119">
        <f t="shared" si="352"/>
        <v>2736.3</v>
      </c>
      <c r="J186" s="119">
        <f t="shared" si="352"/>
        <v>969.8</v>
      </c>
      <c r="K186" s="119">
        <f t="shared" si="352"/>
        <v>2329.6999999999998</v>
      </c>
      <c r="L186" s="119">
        <f t="shared" si="352"/>
        <v>2992.8</v>
      </c>
      <c r="M186" s="119">
        <f t="shared" si="352"/>
        <v>3988.4</v>
      </c>
      <c r="N186" s="119">
        <f t="shared" si="352"/>
        <v>3711.5</v>
      </c>
      <c r="O186" s="119">
        <f t="shared" si="352"/>
        <v>4590.3999999999996</v>
      </c>
      <c r="P186" s="72">
        <f t="shared" si="351"/>
        <v>40904.9</v>
      </c>
      <c r="Q186" s="66"/>
    </row>
    <row r="187" spans="1:17">
      <c r="A187" s="65"/>
      <c r="B187" s="66"/>
      <c r="C187" s="66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66"/>
      <c r="Q187" s="66"/>
    </row>
    <row r="188" spans="1:17">
      <c r="A188" s="95" t="s">
        <v>189</v>
      </c>
      <c r="B188" s="103" t="s">
        <v>167</v>
      </c>
      <c r="C188" s="51" t="s">
        <v>12</v>
      </c>
      <c r="D188" s="63">
        <v>687.4</v>
      </c>
      <c r="E188" s="63">
        <v>693.7</v>
      </c>
      <c r="F188" s="63">
        <v>485.6</v>
      </c>
      <c r="G188" s="117">
        <v>594.6</v>
      </c>
      <c r="H188" s="117">
        <v>396</v>
      </c>
      <c r="I188" s="117">
        <v>215.6</v>
      </c>
      <c r="J188" s="117">
        <v>456</v>
      </c>
      <c r="K188" s="117">
        <v>312</v>
      </c>
      <c r="L188" s="117">
        <v>675.4</v>
      </c>
      <c r="M188" s="117">
        <v>576.79999999999995</v>
      </c>
      <c r="N188" s="117">
        <v>743.4</v>
      </c>
      <c r="O188" s="117">
        <v>676.9</v>
      </c>
      <c r="P188" s="66">
        <f t="shared" ref="P188:P190" si="353">SUM(D188:O188)</f>
        <v>6513.3999999999987</v>
      </c>
      <c r="Q188" s="66"/>
    </row>
    <row r="189" spans="1:17">
      <c r="A189" s="65"/>
      <c r="B189" s="102" t="s">
        <v>217</v>
      </c>
      <c r="C189" s="51" t="s">
        <v>16</v>
      </c>
      <c r="D189" s="63">
        <v>294.60000000000002</v>
      </c>
      <c r="E189" s="63">
        <v>297.3</v>
      </c>
      <c r="F189" s="63">
        <v>261.39999999999998</v>
      </c>
      <c r="G189" s="117">
        <v>396.4</v>
      </c>
      <c r="H189" s="117">
        <v>324</v>
      </c>
      <c r="I189" s="117">
        <v>176.4</v>
      </c>
      <c r="J189" s="117">
        <v>373</v>
      </c>
      <c r="K189" s="117">
        <v>208</v>
      </c>
      <c r="L189" s="117">
        <v>363.6</v>
      </c>
      <c r="M189" s="117">
        <v>247.2</v>
      </c>
      <c r="N189" s="117">
        <v>318.60000000000002</v>
      </c>
      <c r="O189" s="117">
        <v>290.10000000000002</v>
      </c>
      <c r="P189" s="66">
        <f t="shared" si="353"/>
        <v>3550.6</v>
      </c>
      <c r="Q189" s="66"/>
    </row>
    <row r="190" spans="1:17">
      <c r="A190" s="65"/>
      <c r="B190" s="102"/>
      <c r="C190" s="9" t="s">
        <v>11</v>
      </c>
      <c r="D190" s="62">
        <f>D188+D189</f>
        <v>982</v>
      </c>
      <c r="E190" s="62">
        <f t="shared" ref="E190:O190" si="354">E188+E189</f>
        <v>991</v>
      </c>
      <c r="F190" s="62">
        <f t="shared" si="354"/>
        <v>747</v>
      </c>
      <c r="G190" s="119">
        <f t="shared" si="354"/>
        <v>991</v>
      </c>
      <c r="H190" s="119">
        <f t="shared" si="354"/>
        <v>720</v>
      </c>
      <c r="I190" s="119">
        <f t="shared" si="354"/>
        <v>392</v>
      </c>
      <c r="J190" s="119">
        <f t="shared" si="354"/>
        <v>829</v>
      </c>
      <c r="K190" s="119">
        <f t="shared" si="354"/>
        <v>520</v>
      </c>
      <c r="L190" s="119">
        <f t="shared" si="354"/>
        <v>1039</v>
      </c>
      <c r="M190" s="119">
        <f t="shared" si="354"/>
        <v>824</v>
      </c>
      <c r="N190" s="119">
        <f t="shared" si="354"/>
        <v>1062</v>
      </c>
      <c r="O190" s="119">
        <f t="shared" si="354"/>
        <v>967</v>
      </c>
      <c r="P190" s="72">
        <f t="shared" si="353"/>
        <v>10064</v>
      </c>
      <c r="Q190" s="66"/>
    </row>
    <row r="191" spans="1:17">
      <c r="A191" s="65"/>
      <c r="B191" s="66"/>
      <c r="C191" s="66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66"/>
      <c r="Q191" s="66"/>
    </row>
    <row r="192" spans="1:17">
      <c r="A192" s="95" t="s">
        <v>234</v>
      </c>
      <c r="B192" s="103" t="s">
        <v>167</v>
      </c>
      <c r="C192" s="51" t="s">
        <v>12</v>
      </c>
      <c r="D192" s="63"/>
      <c r="E192" s="63"/>
      <c r="F192" s="117"/>
      <c r="G192" s="117">
        <v>2601.8000000000002</v>
      </c>
      <c r="H192" s="117">
        <v>2304.8000000000002</v>
      </c>
      <c r="I192" s="117">
        <v>1181.8</v>
      </c>
      <c r="J192" s="117"/>
      <c r="K192" s="117"/>
      <c r="L192" s="117"/>
      <c r="M192" s="117"/>
      <c r="N192" s="117"/>
      <c r="O192" s="117"/>
      <c r="P192" s="66">
        <f t="shared" ref="P192:P197" si="355">SUM(D192:O192)</f>
        <v>6088.4000000000005</v>
      </c>
      <c r="Q192" s="66"/>
    </row>
    <row r="193" spans="1:17">
      <c r="A193" s="104" t="s">
        <v>349</v>
      </c>
      <c r="B193" s="102" t="s">
        <v>235</v>
      </c>
      <c r="C193" s="51" t="s">
        <v>16</v>
      </c>
      <c r="D193" s="63"/>
      <c r="E193" s="63"/>
      <c r="F193" s="117"/>
      <c r="G193" s="117">
        <v>1734.5</v>
      </c>
      <c r="H193" s="117">
        <v>1885.7</v>
      </c>
      <c r="I193" s="117">
        <v>966.9</v>
      </c>
      <c r="J193" s="117"/>
      <c r="K193" s="117"/>
      <c r="L193" s="117"/>
      <c r="M193" s="117"/>
      <c r="N193" s="117"/>
      <c r="O193" s="117"/>
      <c r="P193" s="66">
        <f t="shared" si="355"/>
        <v>4587.0999999999995</v>
      </c>
      <c r="Q193" s="66"/>
    </row>
    <row r="194" spans="1:17">
      <c r="A194" s="65"/>
      <c r="B194" s="102"/>
      <c r="C194" s="9" t="s">
        <v>11</v>
      </c>
      <c r="D194" s="62">
        <f>D192+D193</f>
        <v>0</v>
      </c>
      <c r="E194" s="62">
        <f t="shared" ref="E194:O194" si="356">E192+E193</f>
        <v>0</v>
      </c>
      <c r="F194" s="62">
        <f t="shared" si="356"/>
        <v>0</v>
      </c>
      <c r="G194" s="119">
        <f t="shared" si="356"/>
        <v>4336.3</v>
      </c>
      <c r="H194" s="119">
        <f t="shared" si="356"/>
        <v>4190.5</v>
      </c>
      <c r="I194" s="119">
        <f t="shared" si="356"/>
        <v>2148.6999999999998</v>
      </c>
      <c r="J194" s="119">
        <f t="shared" si="356"/>
        <v>0</v>
      </c>
      <c r="K194" s="119">
        <f t="shared" si="356"/>
        <v>0</v>
      </c>
      <c r="L194" s="119">
        <f t="shared" si="356"/>
        <v>0</v>
      </c>
      <c r="M194" s="119">
        <f t="shared" si="356"/>
        <v>0</v>
      </c>
      <c r="N194" s="119">
        <f t="shared" si="356"/>
        <v>0</v>
      </c>
      <c r="O194" s="119">
        <f t="shared" si="356"/>
        <v>0</v>
      </c>
      <c r="P194" s="72">
        <f t="shared" si="355"/>
        <v>10675.5</v>
      </c>
      <c r="Q194" s="66"/>
    </row>
    <row r="195" spans="1:17">
      <c r="A195" s="65"/>
      <c r="B195" s="102" t="s">
        <v>236</v>
      </c>
      <c r="C195" s="51" t="s">
        <v>12</v>
      </c>
      <c r="D195" s="63"/>
      <c r="E195" s="63"/>
      <c r="F195" s="117"/>
      <c r="G195" s="117">
        <v>7805.2</v>
      </c>
      <c r="H195" s="117">
        <v>6914.3</v>
      </c>
      <c r="I195" s="117">
        <v>3545.5</v>
      </c>
      <c r="J195" s="117"/>
      <c r="K195" s="117"/>
      <c r="L195" s="117"/>
      <c r="M195" s="117"/>
      <c r="N195" s="117"/>
      <c r="O195" s="117"/>
      <c r="P195" s="66">
        <f t="shared" si="355"/>
        <v>18265</v>
      </c>
      <c r="Q195" s="66"/>
    </row>
    <row r="196" spans="1:17">
      <c r="A196" s="65"/>
      <c r="B196" s="102"/>
      <c r="C196" s="51" t="s">
        <v>16</v>
      </c>
      <c r="D196" s="63"/>
      <c r="E196" s="63"/>
      <c r="F196" s="117"/>
      <c r="G196" s="117">
        <v>5203.5</v>
      </c>
      <c r="H196" s="117">
        <v>5657.2</v>
      </c>
      <c r="I196" s="117">
        <v>2900.8</v>
      </c>
      <c r="J196" s="117"/>
      <c r="K196" s="117"/>
      <c r="L196" s="117"/>
      <c r="M196" s="117"/>
      <c r="N196" s="117"/>
      <c r="O196" s="117"/>
      <c r="P196" s="66">
        <f t="shared" si="355"/>
        <v>13761.5</v>
      </c>
      <c r="Q196" s="66"/>
    </row>
    <row r="197" spans="1:17">
      <c r="A197" s="65"/>
      <c r="B197" s="102"/>
      <c r="C197" s="9" t="s">
        <v>11</v>
      </c>
      <c r="D197" s="62">
        <f>D195+D196</f>
        <v>0</v>
      </c>
      <c r="E197" s="62">
        <f t="shared" ref="E197:O197" si="357">E195+E196</f>
        <v>0</v>
      </c>
      <c r="F197" s="62">
        <f t="shared" si="357"/>
        <v>0</v>
      </c>
      <c r="G197" s="119">
        <f t="shared" si="357"/>
        <v>13008.7</v>
      </c>
      <c r="H197" s="119">
        <f t="shared" si="357"/>
        <v>12571.5</v>
      </c>
      <c r="I197" s="119">
        <f t="shared" si="357"/>
        <v>6446.3</v>
      </c>
      <c r="J197" s="119">
        <f t="shared" si="357"/>
        <v>0</v>
      </c>
      <c r="K197" s="119">
        <f t="shared" si="357"/>
        <v>0</v>
      </c>
      <c r="L197" s="119">
        <f t="shared" si="357"/>
        <v>0</v>
      </c>
      <c r="M197" s="119">
        <f t="shared" si="357"/>
        <v>0</v>
      </c>
      <c r="N197" s="119">
        <f t="shared" si="357"/>
        <v>0</v>
      </c>
      <c r="O197" s="119">
        <f t="shared" si="357"/>
        <v>0</v>
      </c>
      <c r="P197" s="72">
        <f t="shared" si="355"/>
        <v>32026.5</v>
      </c>
      <c r="Q197" s="66"/>
    </row>
    <row r="198" spans="1:17">
      <c r="A198" s="65"/>
      <c r="B198" s="66"/>
      <c r="C198" s="66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66"/>
      <c r="Q198" s="66"/>
    </row>
    <row r="199" spans="1:17">
      <c r="A199" s="95" t="s">
        <v>274</v>
      </c>
      <c r="B199" s="103" t="s">
        <v>275</v>
      </c>
      <c r="C199" s="51" t="s">
        <v>12</v>
      </c>
      <c r="D199" s="63">
        <v>2632.6</v>
      </c>
      <c r="E199" s="63">
        <v>2332.6999999999998</v>
      </c>
      <c r="F199" s="117">
        <v>1918.8</v>
      </c>
      <c r="G199" s="117">
        <v>1568.5</v>
      </c>
      <c r="H199" s="117">
        <v>1484.8</v>
      </c>
      <c r="I199" s="117">
        <v>1067.7</v>
      </c>
      <c r="J199" s="117">
        <v>1118.5</v>
      </c>
      <c r="K199" s="117">
        <v>1229.9000000000001</v>
      </c>
      <c r="L199" s="117">
        <v>1611.7</v>
      </c>
      <c r="M199" s="117">
        <v>2389.6</v>
      </c>
      <c r="N199" s="117">
        <v>3005.9</v>
      </c>
      <c r="O199" s="117">
        <v>2603.4</v>
      </c>
      <c r="P199" s="66">
        <f t="shared" ref="P199:P201" si="358">SUM(D199:O199)</f>
        <v>22964.100000000002</v>
      </c>
      <c r="Q199" s="66"/>
    </row>
    <row r="200" spans="1:17">
      <c r="A200" s="65"/>
      <c r="B200" s="102" t="s">
        <v>276</v>
      </c>
      <c r="C200" s="51" t="s">
        <v>16</v>
      </c>
      <c r="D200" s="63">
        <v>1128.2</v>
      </c>
      <c r="E200" s="63">
        <v>999.7</v>
      </c>
      <c r="F200" s="117">
        <v>1033.2</v>
      </c>
      <c r="G200" s="117">
        <v>1045.7</v>
      </c>
      <c r="H200" s="117">
        <v>1214.9000000000001</v>
      </c>
      <c r="I200" s="117">
        <v>873.6</v>
      </c>
      <c r="J200" s="117">
        <v>915.2</v>
      </c>
      <c r="K200" s="117">
        <v>820</v>
      </c>
      <c r="L200" s="117">
        <v>867.8</v>
      </c>
      <c r="M200" s="117">
        <v>1024.0999999999999</v>
      </c>
      <c r="N200" s="117">
        <v>1288.3</v>
      </c>
      <c r="O200" s="117">
        <v>1115.7</v>
      </c>
      <c r="P200" s="66">
        <f t="shared" si="358"/>
        <v>12326.400000000001</v>
      </c>
      <c r="Q200" s="66"/>
    </row>
    <row r="201" spans="1:17">
      <c r="A201" s="65"/>
      <c r="B201" s="102"/>
      <c r="C201" s="9" t="s">
        <v>11</v>
      </c>
      <c r="D201" s="62">
        <f>D199+D200</f>
        <v>3760.8</v>
      </c>
      <c r="E201" s="62">
        <f t="shared" ref="E201:O201" si="359">E199+E200</f>
        <v>3332.3999999999996</v>
      </c>
      <c r="F201" s="119">
        <f t="shared" si="359"/>
        <v>2952</v>
      </c>
      <c r="G201" s="119">
        <f t="shared" si="359"/>
        <v>2614.1999999999998</v>
      </c>
      <c r="H201" s="119">
        <f t="shared" si="359"/>
        <v>2699.7</v>
      </c>
      <c r="I201" s="119">
        <f t="shared" si="359"/>
        <v>1941.3000000000002</v>
      </c>
      <c r="J201" s="119">
        <f t="shared" si="359"/>
        <v>2033.7</v>
      </c>
      <c r="K201" s="119">
        <f t="shared" si="359"/>
        <v>2049.9</v>
      </c>
      <c r="L201" s="119">
        <f t="shared" si="359"/>
        <v>2479.5</v>
      </c>
      <c r="M201" s="119">
        <f t="shared" si="359"/>
        <v>3413.7</v>
      </c>
      <c r="N201" s="119">
        <f t="shared" si="359"/>
        <v>4294.2</v>
      </c>
      <c r="O201" s="119">
        <f t="shared" si="359"/>
        <v>3719.1000000000004</v>
      </c>
      <c r="P201" s="72">
        <f t="shared" si="358"/>
        <v>35290.500000000007</v>
      </c>
      <c r="Q201" s="66"/>
    </row>
    <row r="202" spans="1:17"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</sheetData>
  <mergeCells count="2">
    <mergeCell ref="D16:F16"/>
    <mergeCell ref="G16:O16"/>
  </mergeCells>
  <printOptions horizontalCentered="1"/>
  <pageMargins left="0.39370078740157483" right="0.39370078740157483" top="1.1811023622047245" bottom="0.39370078740157483" header="0.59055118110236227" footer="0"/>
  <pageSetup paperSize="8" scale="76" fitToHeight="2" orientation="portrait" r:id="rId1"/>
  <headerFooter>
    <oddHeader>&amp;C&amp;A</oddHeader>
    <oddFooter>Lk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II OSA koond</vt:lpstr>
      <vt:lpstr>II OSA-A - Elamud</vt:lpstr>
      <vt:lpstr>II OSA-B - Lasteaiad</vt:lpstr>
      <vt:lpstr>II OSA-C - Koolid</vt:lpstr>
      <vt:lpstr>II OSA-D - Muud hooned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</dc:creator>
  <cp:lastModifiedBy>Tartu Linnavalitsus</cp:lastModifiedBy>
  <cp:revision>8</cp:revision>
  <cp:lastPrinted>2014-04-25T09:58:21Z</cp:lastPrinted>
  <dcterms:created xsi:type="dcterms:W3CDTF">2009-04-16T11:32:48Z</dcterms:created>
  <dcterms:modified xsi:type="dcterms:W3CDTF">2015-04-13T12:38:38Z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