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7795" windowHeight="13740" activeTab="0"/>
  </bookViews>
  <sheets>
    <sheet name="Summad 2016" sheetId="1" r:id="rId1"/>
  </sheets>
  <definedNames/>
  <calcPr fullCalcOnLoad="1"/>
</workbook>
</file>

<file path=xl/sharedStrings.xml><?xml version="1.0" encoding="utf-8"?>
<sst xmlns="http://schemas.openxmlformats.org/spreadsheetml/2006/main" count="165" uniqueCount="125">
  <si>
    <t>MITTETULUNDUSÜHING TARTUMAA RAHVAKULTUURI KESKSELTS</t>
  </si>
  <si>
    <t>Tartu Ülikooli Rahvakunstiansambel</t>
  </si>
  <si>
    <t>Tartu Ingerisoomlaste Selts</t>
  </si>
  <si>
    <t>Tartu naiskoor "Domina"</t>
  </si>
  <si>
    <t>Tartu naiskoor Domina</t>
  </si>
  <si>
    <t>MTÜ Tartu Hansa Segakoor</t>
  </si>
  <si>
    <t>Tartu Hansa Segakoor</t>
  </si>
  <si>
    <t>MTÜ E STuudio Noortekoor</t>
  </si>
  <si>
    <t>Kaitseliidu Majakoor</t>
  </si>
  <si>
    <t>Tartu naiskoor AVE</t>
  </si>
  <si>
    <t>Mittetulundusühing Jakobi Mäe Kultuurikoda</t>
  </si>
  <si>
    <t>Laulukoor</t>
  </si>
  <si>
    <t>Segarahvatantsurühm Kusta</t>
  </si>
  <si>
    <t>Noorte Rahvakultuuriselts Sinimaniseele</t>
  </si>
  <si>
    <t>Tartu Üliõpilassegakoor</t>
  </si>
  <si>
    <t>MTÜ  Just tants</t>
  </si>
  <si>
    <t>Laste pärimuslik mängukool</t>
  </si>
  <si>
    <t>RAHVATANTSUSELTS LUSTIJAD</t>
  </si>
  <si>
    <t>Neiduderühm Päikeseratas</t>
  </si>
  <si>
    <t>Noorterühm Lea</t>
  </si>
  <si>
    <t>Noorte Vilistlasrühm Lea</t>
  </si>
  <si>
    <t>RAHVATANTSUANSAMBEL TARBATU</t>
  </si>
  <si>
    <t>Tartu Akadeemiline Meeskoor</t>
  </si>
  <si>
    <t>MTÜ VILDE TEATER</t>
  </si>
  <si>
    <t>Naiskoor EMAJÕE LAULIKUD</t>
  </si>
  <si>
    <t>Tartu Ülikooli Akadeemiline Naiskoor</t>
  </si>
  <si>
    <t>Tartu Sotsiaalkapitali Arengukeskus MTÜ</t>
  </si>
  <si>
    <t>Autorilaulurühm</t>
  </si>
  <si>
    <t>Mittetulundusühing Elleri Loomekeskus</t>
  </si>
  <si>
    <t>Lastekoor</t>
  </si>
  <si>
    <t>Ellerino</t>
  </si>
  <si>
    <t>Tartu Marilaste Liit</t>
  </si>
  <si>
    <t>Saxmachine</t>
  </si>
  <si>
    <t>Tartu noorte kitarriansambel</t>
  </si>
  <si>
    <t>MITTETULUNDUSÜHING KIREPI MÕIS</t>
  </si>
  <si>
    <t>Pärimusmuusika pilliring</t>
  </si>
  <si>
    <t>Ansambliring</t>
  </si>
  <si>
    <t>Sihtasutus Tartu Ülikooli Kammerkoor</t>
  </si>
  <si>
    <t>Tartu Ülikooli Kammerkoor</t>
  </si>
  <si>
    <t>Niplispitsi klubi</t>
  </si>
  <si>
    <t>MTÜ Laulu- ja pillimänguselts CON VIVO</t>
  </si>
  <si>
    <t>Tartu Saksikoor</t>
  </si>
  <si>
    <t>Big Band Tartu</t>
  </si>
  <si>
    <t>Vanemuise Selts</t>
  </si>
  <si>
    <t>Vanemuise Seltsi segakoor</t>
  </si>
  <si>
    <t>Tartu Kristlik Noortekodu</t>
  </si>
  <si>
    <t>EMLS Tartu Meeskoor TÜ AÜ juures</t>
  </si>
  <si>
    <t>Tartu Noortekoor</t>
  </si>
  <si>
    <t>Rahvatantsuselts Torbikud</t>
  </si>
  <si>
    <t>TARTU MEESKOOR GAUDEAMUS</t>
  </si>
  <si>
    <t>Tartu Ülikooli Akadeemilise Naiskoori vilistlaskoor</t>
  </si>
  <si>
    <t>Tartu Üliõpilasteater</t>
  </si>
  <si>
    <t>1.eelistus 
KOV, vanus
 7-26</t>
  </si>
  <si>
    <t>1. eelistus 
KOV vanus 60+</t>
  </si>
  <si>
    <t>Saavutus-toetuse aste</t>
  </si>
  <si>
    <t>7-26-aastaste pearaha</t>
  </si>
  <si>
    <t>60+ vanuses pearaha</t>
  </si>
  <si>
    <t>Esindusk-s osalejate arv</t>
  </si>
  <si>
    <t xml:space="preserve">Esindus-kollektiivile lisanduv pearaha </t>
  </si>
  <si>
    <t>Pearaha kokku</t>
  </si>
  <si>
    <t>Saavutus- toetuse summa</t>
  </si>
  <si>
    <t>KOKKU toetus- summa</t>
  </si>
  <si>
    <t>Huviringi nimi</t>
  </si>
  <si>
    <t>Kultuuriühingu nimi</t>
  </si>
  <si>
    <t xml:space="preserve">MTÜ Tartu Ülikooli Akadeemiline Naiskoor </t>
  </si>
  <si>
    <t>III</t>
  </si>
  <si>
    <t>MTÜ Tartu Noortekoor</t>
  </si>
  <si>
    <t>Laulukoor Tarbatu</t>
  </si>
  <si>
    <t>Laulukoor TARBATU</t>
  </si>
  <si>
    <t xml:space="preserve">TARTU ÜLIKOOLI AMETIÜHING </t>
  </si>
  <si>
    <t>MTÜ Tartu naiskoor Ave</t>
  </si>
  <si>
    <t>Tartu meeskoor Akadeemiline Emajõgi</t>
  </si>
  <si>
    <t>Meeskoor Gaudeamus</t>
  </si>
  <si>
    <t xml:space="preserve">Elleri kooristuudio </t>
  </si>
  <si>
    <t>I</t>
  </si>
  <si>
    <t>MTÜ Tartu Vaba Waldorfkooli Selts</t>
  </si>
  <si>
    <t>In Corpore</t>
  </si>
  <si>
    <t>Segakoor KIURU</t>
  </si>
  <si>
    <t>seltsingu esindaja Timo Solna</t>
  </si>
  <si>
    <t>Naiskoor Emajõe Laulikud</t>
  </si>
  <si>
    <t>II</t>
  </si>
  <si>
    <t>Mittetulundusühing Tartumaa Rahvakultuuri Keskselts</t>
  </si>
  <si>
    <t>E STuudio Noortekoor</t>
  </si>
  <si>
    <t>Puhkpilliorkester Popsid</t>
  </si>
  <si>
    <t>mittetulundusühing Tartu Üliõpilaasmaja</t>
  </si>
  <si>
    <t>Puhkpilliorkester Tartu</t>
  </si>
  <si>
    <t>MTÜ Puhkpilliorkester Tartu</t>
  </si>
  <si>
    <t xml:space="preserve">Eller Big Band (EBB) </t>
  </si>
  <si>
    <t xml:space="preserve">Eller Brass, Elleri Puhkpilliorkester </t>
  </si>
  <si>
    <t xml:space="preserve">RAHVATANTSUANSAMBEL TARBATU </t>
  </si>
  <si>
    <t>Hugo Treffneri Gümnaasiumi tantsuansambel Tantsutallad</t>
  </si>
  <si>
    <t>Hugo Treffneri Gümnaasiumi tantsuansambel TANTSUTALLAD</t>
  </si>
  <si>
    <t>Tartu Linna Pensionäride Organisatsioon "Kodukotus"</t>
  </si>
  <si>
    <t>Rahvatnstuselts Torbikud</t>
  </si>
  <si>
    <t>neiduderühm RUNDU</t>
  </si>
  <si>
    <t xml:space="preserve">RAHVATANTSUSELTS LUSTIJAD </t>
  </si>
  <si>
    <t>Singelus</t>
  </si>
  <si>
    <t>Taevastiib</t>
  </si>
  <si>
    <t>ansambel Viisikera</t>
  </si>
  <si>
    <t>Eakate rahvakultuuriring</t>
  </si>
  <si>
    <t>Kaval käsi</t>
  </si>
  <si>
    <t>Maatasa</t>
  </si>
  <si>
    <t>Vilde Teater</t>
  </si>
  <si>
    <t>MTÜ Tartu Üliõpilasteater</t>
  </si>
  <si>
    <t>MTÜ Hestia</t>
  </si>
  <si>
    <t>KOKKU</t>
  </si>
  <si>
    <t>PROMIN</t>
  </si>
  <si>
    <t>MTÜ Eesti Rahvapärimuse Kool</t>
  </si>
  <si>
    <t>Segarahvatantsurühm Tuulispastel</t>
  </si>
  <si>
    <t>MTÜ Tuulispastel</t>
  </si>
  <si>
    <t>Teatri- ja loovmänguring</t>
  </si>
  <si>
    <t>MTÜ Elleri Loomekeskus</t>
  </si>
  <si>
    <t>MTÜ Kirepi mõis</t>
  </si>
  <si>
    <t>Naisrahvatantsurühm Linda</t>
  </si>
  <si>
    <t>Naisrahvatantsurühm TARM vilistlasrühm</t>
  </si>
  <si>
    <t>Tartu Postimaja Naiskoor Linda</t>
  </si>
  <si>
    <t>Mari keele, kultuuri, muusika, käsitöö huviring</t>
  </si>
  <si>
    <t>KOORID (24)</t>
  </si>
  <si>
    <t>PUHKPILLIORKESTRID (7)</t>
  </si>
  <si>
    <t>PÄRIMUSMUUSIKAANSAMBLID (8)</t>
  </si>
  <si>
    <t>FOLKLOORIRÜHMAD (8)</t>
  </si>
  <si>
    <t>HARRASTUSTEATRID (3)</t>
  </si>
  <si>
    <t>KÄSITÖÖRINGID (1)</t>
  </si>
  <si>
    <t>RAHVATANTSURÜHMAD (12)</t>
  </si>
  <si>
    <t>Elleri kontsertkoor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</si>
</sst>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9"/>
      <color indexed="6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9"/>
      <color theme="5" tint="-0.24997000396251678"/>
      <name val="Arial"/>
      <family val="2"/>
    </font>
    <font>
      <sz val="11"/>
      <color theme="5" tint="-0.24997000396251678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4" fillId="22" borderId="10" xfId="35" applyFont="1" applyBorder="1" applyAlignment="1">
      <alignment horizontal="left"/>
    </xf>
    <xf numFmtId="0" fontId="28" fillId="22" borderId="10" xfId="35" applyBorder="1" applyAlignment="1">
      <alignment horizontal="left"/>
    </xf>
    <xf numFmtId="164" fontId="28" fillId="22" borderId="10" xfId="35" applyNumberFormat="1" applyBorder="1" applyAlignment="1">
      <alignment horizontal="center"/>
    </xf>
    <xf numFmtId="0" fontId="28" fillId="22" borderId="10" xfId="35" applyNumberFormat="1" applyBorder="1" applyAlignment="1">
      <alignment horizontal="center"/>
    </xf>
    <xf numFmtId="0" fontId="28" fillId="22" borderId="10" xfId="35" applyBorder="1" applyAlignment="1">
      <alignment horizontal="center"/>
    </xf>
    <xf numFmtId="0" fontId="42" fillId="22" borderId="10" xfId="35" applyFont="1" applyBorder="1" applyAlignment="1">
      <alignment horizontal="center"/>
    </xf>
    <xf numFmtId="0" fontId="4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1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1" fillId="35" borderId="10" xfId="0" applyNumberFormat="1" applyFont="1" applyFill="1" applyBorder="1" applyAlignment="1">
      <alignment horizontal="center"/>
    </xf>
    <xf numFmtId="0" fontId="41" fillId="37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1" fillId="35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22" fillId="22" borderId="10" xfId="35" applyFont="1" applyBorder="1" applyAlignment="1">
      <alignment horizontal="left"/>
    </xf>
    <xf numFmtId="0" fontId="22" fillId="22" borderId="10" xfId="35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38" borderId="10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E1" sqref="E1:J16384"/>
    </sheetView>
  </sheetViews>
  <sheetFormatPr defaultColWidth="9.140625" defaultRowHeight="15"/>
  <cols>
    <col min="1" max="1" width="42.00390625" style="0" customWidth="1"/>
    <col min="2" max="2" width="57.28125" style="0" customWidth="1"/>
    <col min="3" max="4" width="9.140625" style="0" customWidth="1"/>
    <col min="5" max="10" width="9.140625" style="0" hidden="1" customWidth="1"/>
    <col min="11" max="11" width="9.140625" style="0" customWidth="1"/>
  </cols>
  <sheetData>
    <row r="1" spans="1:13" ht="60.75">
      <c r="A1" s="6">
        <v>85</v>
      </c>
      <c r="B1" s="6"/>
      <c r="C1" s="8" t="s">
        <v>52</v>
      </c>
      <c r="D1" s="9" t="s">
        <v>53</v>
      </c>
      <c r="E1" s="10" t="s">
        <v>54</v>
      </c>
      <c r="F1" s="10" t="s">
        <v>54</v>
      </c>
      <c r="G1" s="10" t="s">
        <v>55</v>
      </c>
      <c r="H1" s="10" t="s">
        <v>56</v>
      </c>
      <c r="I1" s="10" t="s">
        <v>57</v>
      </c>
      <c r="J1" s="10" t="s">
        <v>58</v>
      </c>
      <c r="K1" s="10" t="s">
        <v>59</v>
      </c>
      <c r="L1" s="10" t="s">
        <v>60</v>
      </c>
      <c r="M1" s="11" t="s">
        <v>61</v>
      </c>
    </row>
    <row r="2" spans="1:13" ht="15">
      <c r="A2" s="6" t="s">
        <v>62</v>
      </c>
      <c r="B2" s="6" t="s">
        <v>63</v>
      </c>
      <c r="C2" s="12"/>
      <c r="D2" s="13"/>
      <c r="E2" s="13"/>
      <c r="F2" s="7"/>
      <c r="G2" s="7">
        <f>G73</f>
        <v>44370</v>
      </c>
      <c r="H2" s="7">
        <f>H73</f>
        <v>11007.5</v>
      </c>
      <c r="I2" s="7">
        <f>I73</f>
        <v>109</v>
      </c>
      <c r="J2" s="7">
        <f>J73</f>
        <v>4760</v>
      </c>
      <c r="K2" s="7">
        <v>60144</v>
      </c>
      <c r="L2" s="46">
        <v>43969</v>
      </c>
      <c r="M2" s="11">
        <v>104113</v>
      </c>
    </row>
    <row r="3" spans="1:13" ht="15">
      <c r="A3" s="14" t="s">
        <v>117</v>
      </c>
      <c r="B3" s="15"/>
      <c r="C3" s="16"/>
      <c r="D3" s="17"/>
      <c r="E3" s="17"/>
      <c r="F3" s="18"/>
      <c r="G3" s="18"/>
      <c r="H3" s="18"/>
      <c r="I3" s="18"/>
      <c r="J3" s="18"/>
      <c r="K3" s="18"/>
      <c r="L3" s="18"/>
      <c r="M3" s="19"/>
    </row>
    <row r="4" spans="1:13" ht="15">
      <c r="A4" s="20"/>
      <c r="B4" s="20"/>
      <c r="C4" s="22"/>
      <c r="D4" s="22"/>
      <c r="E4" s="23"/>
      <c r="F4" s="24"/>
      <c r="G4" s="24"/>
      <c r="H4" s="24"/>
      <c r="I4" s="24"/>
      <c r="J4" s="24"/>
      <c r="K4" s="24"/>
      <c r="L4" s="24"/>
      <c r="M4" s="25"/>
    </row>
    <row r="5" spans="1:13" ht="15">
      <c r="A5" s="20" t="s">
        <v>50</v>
      </c>
      <c r="B5" s="20" t="s">
        <v>50</v>
      </c>
      <c r="C5" s="22">
        <v>1</v>
      </c>
      <c r="D5" s="22">
        <v>16</v>
      </c>
      <c r="E5" s="23" t="s">
        <v>74</v>
      </c>
      <c r="F5" s="24"/>
      <c r="G5" s="24">
        <f aca="true" t="shared" si="0" ref="G5:G28">A$1*C5</f>
        <v>85</v>
      </c>
      <c r="H5" s="24">
        <f aca="true" t="shared" si="1" ref="H5:H18">A$1/2*D5</f>
        <v>680</v>
      </c>
      <c r="I5" s="24">
        <f aca="true" t="shared" si="2" ref="I5:I27">F5*(C5+D5)</f>
        <v>0</v>
      </c>
      <c r="J5" s="24">
        <f aca="true" t="shared" si="3" ref="J5:J18">(C5*A$1/2+D5*A$1)*F5</f>
        <v>0</v>
      </c>
      <c r="K5" s="26">
        <v>765</v>
      </c>
      <c r="L5" s="45">
        <v>992.25</v>
      </c>
      <c r="M5" s="25">
        <f aca="true" t="shared" si="4" ref="M5:M28">K5+L5</f>
        <v>1757.25</v>
      </c>
    </row>
    <row r="6" spans="1:13" ht="15">
      <c r="A6" s="20" t="s">
        <v>25</v>
      </c>
      <c r="B6" s="20" t="s">
        <v>64</v>
      </c>
      <c r="C6" s="22">
        <v>9</v>
      </c>
      <c r="D6" s="22"/>
      <c r="E6" s="27" t="s">
        <v>65</v>
      </c>
      <c r="F6" s="24">
        <v>1</v>
      </c>
      <c r="G6" s="24">
        <f t="shared" si="0"/>
        <v>765</v>
      </c>
      <c r="H6" s="24">
        <f t="shared" si="1"/>
        <v>0</v>
      </c>
      <c r="I6" s="24">
        <f t="shared" si="2"/>
        <v>9</v>
      </c>
      <c r="J6" s="24">
        <f t="shared" si="3"/>
        <v>382.5</v>
      </c>
      <c r="K6" s="26">
        <v>1148</v>
      </c>
      <c r="L6" s="45">
        <v>3000</v>
      </c>
      <c r="M6" s="28">
        <f t="shared" si="4"/>
        <v>4148</v>
      </c>
    </row>
    <row r="7" spans="1:13" ht="15">
      <c r="A7" s="20" t="s">
        <v>38</v>
      </c>
      <c r="B7" s="20" t="s">
        <v>37</v>
      </c>
      <c r="C7" s="22">
        <v>2</v>
      </c>
      <c r="D7" s="22">
        <v>2</v>
      </c>
      <c r="E7" s="27" t="s">
        <v>80</v>
      </c>
      <c r="F7" s="24"/>
      <c r="G7" s="24">
        <f t="shared" si="0"/>
        <v>170</v>
      </c>
      <c r="H7" s="24">
        <f t="shared" si="1"/>
        <v>85</v>
      </c>
      <c r="I7" s="24">
        <f t="shared" si="2"/>
        <v>0</v>
      </c>
      <c r="J7" s="24">
        <f t="shared" si="3"/>
        <v>0</v>
      </c>
      <c r="K7" s="26">
        <v>255</v>
      </c>
      <c r="L7" s="45">
        <v>2000</v>
      </c>
      <c r="M7" s="29">
        <f t="shared" si="4"/>
        <v>2255</v>
      </c>
    </row>
    <row r="8" spans="1:13" ht="15">
      <c r="A8" s="20" t="s">
        <v>22</v>
      </c>
      <c r="B8" s="20" t="s">
        <v>22</v>
      </c>
      <c r="C8" s="22">
        <v>2</v>
      </c>
      <c r="D8" s="22">
        <v>3</v>
      </c>
      <c r="E8" s="23" t="s">
        <v>80</v>
      </c>
      <c r="F8" s="24"/>
      <c r="G8" s="24">
        <f t="shared" si="0"/>
        <v>170</v>
      </c>
      <c r="H8" s="24">
        <f t="shared" si="1"/>
        <v>127.5</v>
      </c>
      <c r="I8" s="24">
        <f t="shared" si="2"/>
        <v>0</v>
      </c>
      <c r="J8" s="24">
        <f t="shared" si="3"/>
        <v>0</v>
      </c>
      <c r="K8" s="26">
        <v>298</v>
      </c>
      <c r="L8" s="45">
        <v>2000</v>
      </c>
      <c r="M8" s="25">
        <f t="shared" si="4"/>
        <v>2298</v>
      </c>
    </row>
    <row r="9" spans="1:13" ht="15">
      <c r="A9" s="20" t="s">
        <v>47</v>
      </c>
      <c r="B9" s="20" t="s">
        <v>66</v>
      </c>
      <c r="C9" s="22">
        <v>26</v>
      </c>
      <c r="D9" s="22"/>
      <c r="E9" s="23" t="s">
        <v>65</v>
      </c>
      <c r="F9" s="24">
        <v>1</v>
      </c>
      <c r="G9" s="24">
        <f t="shared" si="0"/>
        <v>2210</v>
      </c>
      <c r="H9" s="24">
        <f t="shared" si="1"/>
        <v>0</v>
      </c>
      <c r="I9" s="24">
        <f t="shared" si="2"/>
        <v>26</v>
      </c>
      <c r="J9" s="24">
        <f t="shared" si="3"/>
        <v>1105</v>
      </c>
      <c r="K9" s="26">
        <v>3315</v>
      </c>
      <c r="L9" s="45">
        <v>3000</v>
      </c>
      <c r="M9" s="25">
        <f t="shared" si="4"/>
        <v>6315</v>
      </c>
    </row>
    <row r="10" spans="1:13" ht="15">
      <c r="A10" s="20" t="s">
        <v>14</v>
      </c>
      <c r="B10" s="20" t="s">
        <v>14</v>
      </c>
      <c r="C10" s="22">
        <v>12</v>
      </c>
      <c r="D10" s="22"/>
      <c r="E10" s="27" t="s">
        <v>74</v>
      </c>
      <c r="F10" s="24"/>
      <c r="G10" s="24">
        <f t="shared" si="0"/>
        <v>1020</v>
      </c>
      <c r="H10" s="24">
        <f t="shared" si="1"/>
        <v>0</v>
      </c>
      <c r="I10" s="24">
        <f t="shared" si="2"/>
        <v>0</v>
      </c>
      <c r="J10" s="24">
        <f t="shared" si="3"/>
        <v>0</v>
      </c>
      <c r="K10" s="26">
        <v>1020</v>
      </c>
      <c r="L10" s="45">
        <v>992.25</v>
      </c>
      <c r="M10" s="25">
        <f t="shared" si="4"/>
        <v>2012.25</v>
      </c>
    </row>
    <row r="11" spans="1:13" ht="15">
      <c r="A11" s="20" t="s">
        <v>67</v>
      </c>
      <c r="B11" s="20" t="s">
        <v>68</v>
      </c>
      <c r="C11" s="22"/>
      <c r="D11" s="22">
        <v>5</v>
      </c>
      <c r="E11" s="27"/>
      <c r="F11" s="24"/>
      <c r="G11" s="24">
        <f t="shared" si="0"/>
        <v>0</v>
      </c>
      <c r="H11" s="24">
        <f t="shared" si="1"/>
        <v>212.5</v>
      </c>
      <c r="I11" s="24">
        <f t="shared" si="2"/>
        <v>0</v>
      </c>
      <c r="J11" s="24">
        <f t="shared" si="3"/>
        <v>0</v>
      </c>
      <c r="K11" s="26">
        <v>213</v>
      </c>
      <c r="L11" s="24"/>
      <c r="M11" s="25">
        <f t="shared" si="4"/>
        <v>213</v>
      </c>
    </row>
    <row r="12" spans="1:13" ht="15">
      <c r="A12" s="20" t="s">
        <v>44</v>
      </c>
      <c r="B12" s="20" t="s">
        <v>43</v>
      </c>
      <c r="C12" s="22">
        <v>5</v>
      </c>
      <c r="D12" s="22">
        <v>23</v>
      </c>
      <c r="E12" s="27"/>
      <c r="F12" s="24"/>
      <c r="G12" s="24">
        <f t="shared" si="0"/>
        <v>425</v>
      </c>
      <c r="H12" s="24">
        <f t="shared" si="1"/>
        <v>977.5</v>
      </c>
      <c r="I12" s="24">
        <f t="shared" si="2"/>
        <v>0</v>
      </c>
      <c r="J12" s="24">
        <f t="shared" si="3"/>
        <v>0</v>
      </c>
      <c r="K12" s="26">
        <v>1403</v>
      </c>
      <c r="L12" s="24"/>
      <c r="M12" s="25">
        <f t="shared" si="4"/>
        <v>1403</v>
      </c>
    </row>
    <row r="13" spans="1:13" ht="15">
      <c r="A13" s="20" t="s">
        <v>46</v>
      </c>
      <c r="B13" s="20" t="s">
        <v>69</v>
      </c>
      <c r="C13" s="27"/>
      <c r="D13" s="22">
        <v>22</v>
      </c>
      <c r="E13" s="27"/>
      <c r="F13" s="24"/>
      <c r="G13" s="24">
        <f t="shared" si="0"/>
        <v>0</v>
      </c>
      <c r="H13" s="24">
        <f t="shared" si="1"/>
        <v>935</v>
      </c>
      <c r="I13" s="24">
        <f t="shared" si="2"/>
        <v>0</v>
      </c>
      <c r="J13" s="24">
        <f t="shared" si="3"/>
        <v>0</v>
      </c>
      <c r="K13" s="26">
        <v>935</v>
      </c>
      <c r="L13" s="24"/>
      <c r="M13" s="25">
        <f t="shared" si="4"/>
        <v>935</v>
      </c>
    </row>
    <row r="14" spans="1:13" ht="15">
      <c r="A14" s="20" t="s">
        <v>4</v>
      </c>
      <c r="B14" s="20" t="s">
        <v>3</v>
      </c>
      <c r="C14" s="27"/>
      <c r="D14" s="22">
        <v>9</v>
      </c>
      <c r="E14" s="27"/>
      <c r="F14" s="24"/>
      <c r="G14" s="24">
        <f t="shared" si="0"/>
        <v>0</v>
      </c>
      <c r="H14" s="24">
        <f t="shared" si="1"/>
        <v>382.5</v>
      </c>
      <c r="I14" s="24">
        <f t="shared" si="2"/>
        <v>0</v>
      </c>
      <c r="J14" s="24">
        <f t="shared" si="3"/>
        <v>0</v>
      </c>
      <c r="K14" s="26">
        <v>383</v>
      </c>
      <c r="L14" s="24"/>
      <c r="M14" s="25">
        <f t="shared" si="4"/>
        <v>383</v>
      </c>
    </row>
    <row r="15" spans="1:13" ht="15">
      <c r="A15" s="20" t="s">
        <v>9</v>
      </c>
      <c r="B15" s="20" t="s">
        <v>70</v>
      </c>
      <c r="C15" s="27"/>
      <c r="D15" s="22">
        <v>18</v>
      </c>
      <c r="E15" s="27"/>
      <c r="F15" s="24"/>
      <c r="G15" s="24">
        <f t="shared" si="0"/>
        <v>0</v>
      </c>
      <c r="H15" s="24">
        <f t="shared" si="1"/>
        <v>765</v>
      </c>
      <c r="I15" s="24">
        <f t="shared" si="2"/>
        <v>0</v>
      </c>
      <c r="J15" s="24">
        <f t="shared" si="3"/>
        <v>0</v>
      </c>
      <c r="K15" s="26">
        <v>765</v>
      </c>
      <c r="L15" s="24"/>
      <c r="M15" s="25">
        <f t="shared" si="4"/>
        <v>765</v>
      </c>
    </row>
    <row r="16" spans="1:13" ht="15">
      <c r="A16" s="20" t="s">
        <v>71</v>
      </c>
      <c r="B16" s="20" t="s">
        <v>71</v>
      </c>
      <c r="C16" s="22">
        <v>2</v>
      </c>
      <c r="D16" s="22">
        <v>1</v>
      </c>
      <c r="E16" s="27"/>
      <c r="F16" s="24"/>
      <c r="G16" s="24">
        <f t="shared" si="0"/>
        <v>170</v>
      </c>
      <c r="H16" s="24">
        <f t="shared" si="1"/>
        <v>42.5</v>
      </c>
      <c r="I16" s="24">
        <f t="shared" si="2"/>
        <v>0</v>
      </c>
      <c r="J16" s="24">
        <f t="shared" si="3"/>
        <v>0</v>
      </c>
      <c r="K16" s="26">
        <v>213</v>
      </c>
      <c r="L16" s="24"/>
      <c r="M16" s="25">
        <f t="shared" si="4"/>
        <v>213</v>
      </c>
    </row>
    <row r="17" spans="1:13" ht="15">
      <c r="A17" s="20" t="s">
        <v>72</v>
      </c>
      <c r="B17" s="20" t="s">
        <v>49</v>
      </c>
      <c r="C17" s="22">
        <v>1</v>
      </c>
      <c r="D17" s="22">
        <v>20</v>
      </c>
      <c r="E17" s="27"/>
      <c r="F17" s="24"/>
      <c r="G17" s="24">
        <f t="shared" si="0"/>
        <v>85</v>
      </c>
      <c r="H17" s="24">
        <f t="shared" si="1"/>
        <v>850</v>
      </c>
      <c r="I17" s="24">
        <f t="shared" si="2"/>
        <v>0</v>
      </c>
      <c r="J17" s="24">
        <f t="shared" si="3"/>
        <v>0</v>
      </c>
      <c r="K17" s="26">
        <v>935</v>
      </c>
      <c r="L17" s="24"/>
      <c r="M17" s="25">
        <f t="shared" si="4"/>
        <v>935</v>
      </c>
    </row>
    <row r="18" spans="1:13" ht="15">
      <c r="A18" s="20" t="s">
        <v>73</v>
      </c>
      <c r="B18" s="20" t="s">
        <v>28</v>
      </c>
      <c r="C18" s="30">
        <v>26</v>
      </c>
      <c r="D18" s="31"/>
      <c r="E18" s="32"/>
      <c r="F18" s="24"/>
      <c r="G18" s="24">
        <f t="shared" si="0"/>
        <v>2210</v>
      </c>
      <c r="H18" s="24">
        <f t="shared" si="1"/>
        <v>0</v>
      </c>
      <c r="I18" s="24">
        <f t="shared" si="2"/>
        <v>0</v>
      </c>
      <c r="J18" s="24">
        <f t="shared" si="3"/>
        <v>0</v>
      </c>
      <c r="K18" s="26">
        <v>2210</v>
      </c>
      <c r="L18" s="24"/>
      <c r="M18" s="25">
        <f t="shared" si="4"/>
        <v>2210</v>
      </c>
    </row>
    <row r="19" spans="1:13" ht="15">
      <c r="A19" s="20" t="s">
        <v>124</v>
      </c>
      <c r="B19" s="20" t="s">
        <v>28</v>
      </c>
      <c r="C19" s="30">
        <v>1</v>
      </c>
      <c r="D19" s="31"/>
      <c r="E19" s="32"/>
      <c r="F19" s="24"/>
      <c r="G19" s="24">
        <f t="shared" si="0"/>
        <v>85</v>
      </c>
      <c r="H19" s="24">
        <v>0</v>
      </c>
      <c r="I19" s="24">
        <v>0</v>
      </c>
      <c r="J19" s="24">
        <v>0</v>
      </c>
      <c r="K19" s="26">
        <v>85</v>
      </c>
      <c r="L19" s="24"/>
      <c r="M19" s="25">
        <f t="shared" si="4"/>
        <v>85</v>
      </c>
    </row>
    <row r="20" spans="1:13" ht="15">
      <c r="A20" s="20" t="s">
        <v>29</v>
      </c>
      <c r="B20" s="20" t="s">
        <v>75</v>
      </c>
      <c r="C20" s="33">
        <v>14</v>
      </c>
      <c r="D20" s="31"/>
      <c r="E20" s="32"/>
      <c r="F20" s="24"/>
      <c r="G20" s="24">
        <f t="shared" si="0"/>
        <v>1190</v>
      </c>
      <c r="H20" s="24">
        <f aca="true" t="shared" si="5" ref="H20:H27">A$1/2*D20</f>
        <v>0</v>
      </c>
      <c r="I20" s="24">
        <f t="shared" si="2"/>
        <v>0</v>
      </c>
      <c r="J20" s="24">
        <f aca="true" t="shared" si="6" ref="J20:J28">(C20*A$1/2+D20*A$1)*F20</f>
        <v>0</v>
      </c>
      <c r="K20" s="26">
        <v>1190</v>
      </c>
      <c r="L20" s="24"/>
      <c r="M20" s="25">
        <f t="shared" si="4"/>
        <v>1190</v>
      </c>
    </row>
    <row r="21" spans="1:13" ht="15">
      <c r="A21" s="20" t="s">
        <v>11</v>
      </c>
      <c r="B21" s="20" t="s">
        <v>10</v>
      </c>
      <c r="C21" s="32">
        <v>32</v>
      </c>
      <c r="D21" s="31"/>
      <c r="E21" s="32"/>
      <c r="F21" s="24"/>
      <c r="G21" s="24">
        <f t="shared" si="0"/>
        <v>2720</v>
      </c>
      <c r="H21" s="24">
        <f t="shared" si="5"/>
        <v>0</v>
      </c>
      <c r="I21" s="24">
        <f t="shared" si="2"/>
        <v>0</v>
      </c>
      <c r="J21" s="24">
        <f t="shared" si="6"/>
        <v>0</v>
      </c>
      <c r="K21" s="26">
        <v>2720</v>
      </c>
      <c r="L21" s="24"/>
      <c r="M21" s="25">
        <f t="shared" si="4"/>
        <v>2720</v>
      </c>
    </row>
    <row r="22" spans="1:13" ht="15">
      <c r="A22" s="20" t="s">
        <v>76</v>
      </c>
      <c r="B22" s="20" t="s">
        <v>45</v>
      </c>
      <c r="C22" s="30">
        <v>8</v>
      </c>
      <c r="D22" s="31"/>
      <c r="E22" s="32"/>
      <c r="F22" s="24"/>
      <c r="G22" s="24">
        <f t="shared" si="0"/>
        <v>680</v>
      </c>
      <c r="H22" s="24">
        <f t="shared" si="5"/>
        <v>0</v>
      </c>
      <c r="I22" s="24">
        <f t="shared" si="2"/>
        <v>0</v>
      </c>
      <c r="J22" s="24">
        <f t="shared" si="6"/>
        <v>0</v>
      </c>
      <c r="K22" s="26">
        <v>680</v>
      </c>
      <c r="L22" s="24"/>
      <c r="M22" s="25">
        <f t="shared" si="4"/>
        <v>680</v>
      </c>
    </row>
    <row r="23" spans="1:13" ht="15">
      <c r="A23" s="20" t="s">
        <v>77</v>
      </c>
      <c r="B23" s="20" t="s">
        <v>2</v>
      </c>
      <c r="C23" s="30"/>
      <c r="D23" s="31">
        <v>13</v>
      </c>
      <c r="E23" s="32"/>
      <c r="F23" s="24"/>
      <c r="G23" s="24">
        <f t="shared" si="0"/>
        <v>0</v>
      </c>
      <c r="H23" s="24">
        <f t="shared" si="5"/>
        <v>552.5</v>
      </c>
      <c r="I23" s="24">
        <f t="shared" si="2"/>
        <v>0</v>
      </c>
      <c r="J23" s="24">
        <f t="shared" si="6"/>
        <v>0</v>
      </c>
      <c r="K23" s="26">
        <v>553</v>
      </c>
      <c r="L23" s="24"/>
      <c r="M23" s="25">
        <f t="shared" si="4"/>
        <v>553</v>
      </c>
    </row>
    <row r="24" spans="1:13" ht="15">
      <c r="A24" s="20" t="s">
        <v>8</v>
      </c>
      <c r="B24" s="20" t="s">
        <v>78</v>
      </c>
      <c r="C24" s="22">
        <v>1</v>
      </c>
      <c r="D24" s="22"/>
      <c r="E24" s="27"/>
      <c r="F24" s="24"/>
      <c r="G24" s="24">
        <f t="shared" si="0"/>
        <v>85</v>
      </c>
      <c r="H24" s="24">
        <f t="shared" si="5"/>
        <v>0</v>
      </c>
      <c r="I24" s="24">
        <f t="shared" si="2"/>
        <v>0</v>
      </c>
      <c r="J24" s="24">
        <f t="shared" si="6"/>
        <v>0</v>
      </c>
      <c r="K24" s="26">
        <v>85</v>
      </c>
      <c r="L24" s="24"/>
      <c r="M24" s="25">
        <f t="shared" si="4"/>
        <v>85</v>
      </c>
    </row>
    <row r="25" spans="1:13" ht="15">
      <c r="A25" s="20" t="s">
        <v>79</v>
      </c>
      <c r="B25" s="20" t="s">
        <v>24</v>
      </c>
      <c r="C25" s="22">
        <v>1</v>
      </c>
      <c r="D25" s="22"/>
      <c r="E25" s="27" t="s">
        <v>74</v>
      </c>
      <c r="F25" s="24"/>
      <c r="G25" s="24">
        <f t="shared" si="0"/>
        <v>85</v>
      </c>
      <c r="H25" s="24">
        <f t="shared" si="5"/>
        <v>0</v>
      </c>
      <c r="I25" s="24">
        <f t="shared" si="2"/>
        <v>0</v>
      </c>
      <c r="J25" s="24">
        <f t="shared" si="6"/>
        <v>0</v>
      </c>
      <c r="K25" s="26">
        <v>85</v>
      </c>
      <c r="L25" s="45">
        <v>992.25</v>
      </c>
      <c r="M25" s="25">
        <f t="shared" si="4"/>
        <v>1077.25</v>
      </c>
    </row>
    <row r="26" spans="1:13" ht="15">
      <c r="A26" s="20" t="s">
        <v>6</v>
      </c>
      <c r="B26" s="20" t="s">
        <v>5</v>
      </c>
      <c r="C26" s="30"/>
      <c r="D26" s="31">
        <v>4</v>
      </c>
      <c r="E26" s="32"/>
      <c r="F26" s="24"/>
      <c r="G26" s="24">
        <f t="shared" si="0"/>
        <v>0</v>
      </c>
      <c r="H26" s="24">
        <f t="shared" si="5"/>
        <v>170</v>
      </c>
      <c r="I26" s="24">
        <f t="shared" si="2"/>
        <v>0</v>
      </c>
      <c r="J26" s="24">
        <f t="shared" si="6"/>
        <v>0</v>
      </c>
      <c r="K26" s="26">
        <v>170</v>
      </c>
      <c r="L26" s="24"/>
      <c r="M26" s="25">
        <f t="shared" si="4"/>
        <v>170</v>
      </c>
    </row>
    <row r="27" spans="1:13" ht="15">
      <c r="A27" s="20" t="s">
        <v>115</v>
      </c>
      <c r="B27" s="20" t="s">
        <v>81</v>
      </c>
      <c r="C27" s="30"/>
      <c r="D27" s="31">
        <v>16</v>
      </c>
      <c r="E27" s="32"/>
      <c r="F27" s="24"/>
      <c r="G27" s="24">
        <f t="shared" si="0"/>
        <v>0</v>
      </c>
      <c r="H27" s="24">
        <f t="shared" si="5"/>
        <v>680</v>
      </c>
      <c r="I27" s="24">
        <f t="shared" si="2"/>
        <v>0</v>
      </c>
      <c r="J27" s="24">
        <f t="shared" si="6"/>
        <v>0</v>
      </c>
      <c r="K27" s="26">
        <v>680</v>
      </c>
      <c r="L27" s="24"/>
      <c r="M27" s="25">
        <f t="shared" si="4"/>
        <v>680</v>
      </c>
    </row>
    <row r="28" spans="1:13" ht="15">
      <c r="A28" s="21" t="s">
        <v>82</v>
      </c>
      <c r="B28" s="21" t="s">
        <v>7</v>
      </c>
      <c r="C28" s="33">
        <v>23</v>
      </c>
      <c r="D28" s="32"/>
      <c r="E28" s="32" t="s">
        <v>65</v>
      </c>
      <c r="F28" s="24">
        <v>1</v>
      </c>
      <c r="G28" s="24">
        <f t="shared" si="0"/>
        <v>1955</v>
      </c>
      <c r="H28" s="24">
        <v>0</v>
      </c>
      <c r="I28" s="24">
        <f>F28*(C28+D28)</f>
        <v>23</v>
      </c>
      <c r="J28" s="24">
        <f t="shared" si="6"/>
        <v>977.5</v>
      </c>
      <c r="K28" s="26">
        <v>2933</v>
      </c>
      <c r="L28" s="45">
        <v>3000</v>
      </c>
      <c r="M28" s="34">
        <f t="shared" si="4"/>
        <v>5933</v>
      </c>
    </row>
    <row r="29" spans="1:13" ht="15">
      <c r="A29" s="14" t="s">
        <v>118</v>
      </c>
      <c r="B29" s="1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5">
      <c r="A30" s="20" t="s">
        <v>83</v>
      </c>
      <c r="B30" s="20" t="s">
        <v>84</v>
      </c>
      <c r="C30" s="30">
        <v>3</v>
      </c>
      <c r="D30" s="32"/>
      <c r="E30" s="32" t="s">
        <v>74</v>
      </c>
      <c r="F30" s="24"/>
      <c r="G30" s="24">
        <f aca="true" t="shared" si="7" ref="G30:G36">A$1*C30</f>
        <v>255</v>
      </c>
      <c r="H30" s="24">
        <f aca="true" t="shared" si="8" ref="H30:H36">A$1/2*D30</f>
        <v>0</v>
      </c>
      <c r="I30" s="24">
        <f aca="true" t="shared" si="9" ref="I30:I35">F30*(C30+D30)</f>
        <v>0</v>
      </c>
      <c r="J30" s="24">
        <f aca="true" t="shared" si="10" ref="J30:J36">(C30*A$1/2+D30*A$1)*F30</f>
        <v>0</v>
      </c>
      <c r="K30" s="26">
        <v>255</v>
      </c>
      <c r="L30" s="45">
        <v>992.25</v>
      </c>
      <c r="M30" s="34">
        <v>1247</v>
      </c>
    </row>
    <row r="31" spans="1:13" ht="15">
      <c r="A31" s="20" t="s">
        <v>85</v>
      </c>
      <c r="B31" s="20" t="s">
        <v>86</v>
      </c>
      <c r="C31" s="30">
        <v>23</v>
      </c>
      <c r="D31" s="31">
        <v>1</v>
      </c>
      <c r="E31" s="32" t="s">
        <v>65</v>
      </c>
      <c r="F31" s="24">
        <v>1</v>
      </c>
      <c r="G31" s="24">
        <f t="shared" si="7"/>
        <v>1955</v>
      </c>
      <c r="H31" s="24">
        <f t="shared" si="8"/>
        <v>42.5</v>
      </c>
      <c r="I31" s="24">
        <f t="shared" si="9"/>
        <v>24</v>
      </c>
      <c r="J31" s="24">
        <f t="shared" si="10"/>
        <v>1062.5</v>
      </c>
      <c r="K31" s="26">
        <v>3060</v>
      </c>
      <c r="L31" s="45">
        <v>3000</v>
      </c>
      <c r="M31" s="34">
        <f aca="true" t="shared" si="11" ref="M31:M36">K31+L31</f>
        <v>6060</v>
      </c>
    </row>
    <row r="32" spans="1:13" ht="15">
      <c r="A32" s="20" t="s">
        <v>87</v>
      </c>
      <c r="B32" s="20" t="s">
        <v>28</v>
      </c>
      <c r="C32" s="30">
        <v>2</v>
      </c>
      <c r="D32" s="31"/>
      <c r="E32" s="32"/>
      <c r="F32" s="24"/>
      <c r="G32" s="24">
        <f t="shared" si="7"/>
        <v>170</v>
      </c>
      <c r="H32" s="24">
        <f t="shared" si="8"/>
        <v>0</v>
      </c>
      <c r="I32" s="24">
        <f t="shared" si="9"/>
        <v>0</v>
      </c>
      <c r="J32" s="24">
        <f t="shared" si="10"/>
        <v>0</v>
      </c>
      <c r="K32" s="26">
        <v>170</v>
      </c>
      <c r="L32" s="24"/>
      <c r="M32" s="34">
        <f t="shared" si="11"/>
        <v>170</v>
      </c>
    </row>
    <row r="33" spans="1:13" ht="15">
      <c r="A33" s="20" t="s">
        <v>88</v>
      </c>
      <c r="B33" s="20" t="s">
        <v>28</v>
      </c>
      <c r="C33" s="30">
        <v>6</v>
      </c>
      <c r="D33" s="31"/>
      <c r="E33" s="32" t="s">
        <v>80</v>
      </c>
      <c r="F33" s="24"/>
      <c r="G33" s="24">
        <f t="shared" si="7"/>
        <v>510</v>
      </c>
      <c r="H33" s="24">
        <f t="shared" si="8"/>
        <v>0</v>
      </c>
      <c r="I33" s="24">
        <f t="shared" si="9"/>
        <v>0</v>
      </c>
      <c r="J33" s="24">
        <f t="shared" si="10"/>
        <v>0</v>
      </c>
      <c r="K33" s="26">
        <v>510</v>
      </c>
      <c r="L33" s="45">
        <v>2000</v>
      </c>
      <c r="M33" s="34">
        <f t="shared" si="11"/>
        <v>2510</v>
      </c>
    </row>
    <row r="34" spans="1:13" ht="15">
      <c r="A34" s="20" t="s">
        <v>41</v>
      </c>
      <c r="B34" s="20" t="s">
        <v>40</v>
      </c>
      <c r="C34" s="30">
        <v>3</v>
      </c>
      <c r="D34" s="32"/>
      <c r="E34" s="32"/>
      <c r="F34" s="24"/>
      <c r="G34" s="24">
        <f t="shared" si="7"/>
        <v>255</v>
      </c>
      <c r="H34" s="24">
        <f t="shared" si="8"/>
        <v>0</v>
      </c>
      <c r="I34" s="24">
        <f t="shared" si="9"/>
        <v>0</v>
      </c>
      <c r="J34" s="24">
        <f t="shared" si="10"/>
        <v>0</v>
      </c>
      <c r="K34" s="26">
        <v>255</v>
      </c>
      <c r="L34" s="24"/>
      <c r="M34" s="34">
        <f t="shared" si="11"/>
        <v>255</v>
      </c>
    </row>
    <row r="35" spans="1:13" ht="15">
      <c r="A35" s="20" t="s">
        <v>42</v>
      </c>
      <c r="B35" s="20" t="s">
        <v>40</v>
      </c>
      <c r="C35" s="30">
        <v>2</v>
      </c>
      <c r="D35" s="32"/>
      <c r="E35" s="32" t="s">
        <v>80</v>
      </c>
      <c r="F35" s="24"/>
      <c r="G35" s="24">
        <f t="shared" si="7"/>
        <v>170</v>
      </c>
      <c r="H35" s="24">
        <f t="shared" si="8"/>
        <v>0</v>
      </c>
      <c r="I35" s="24">
        <f t="shared" si="9"/>
        <v>0</v>
      </c>
      <c r="J35" s="24">
        <f t="shared" si="10"/>
        <v>0</v>
      </c>
      <c r="K35" s="26">
        <v>170</v>
      </c>
      <c r="L35" s="45">
        <v>2000</v>
      </c>
      <c r="M35" s="35">
        <f t="shared" si="11"/>
        <v>2170</v>
      </c>
    </row>
    <row r="36" spans="1:13" ht="15">
      <c r="A36" s="20" t="s">
        <v>32</v>
      </c>
      <c r="B36" s="20" t="s">
        <v>28</v>
      </c>
      <c r="C36" s="33">
        <v>8</v>
      </c>
      <c r="D36" s="32"/>
      <c r="E36" s="32"/>
      <c r="F36" s="24"/>
      <c r="G36" s="24">
        <f t="shared" si="7"/>
        <v>680</v>
      </c>
      <c r="H36" s="24">
        <f t="shared" si="8"/>
        <v>0</v>
      </c>
      <c r="I36" s="24">
        <f>F36*(C36+D36)</f>
        <v>0</v>
      </c>
      <c r="J36" s="24">
        <f t="shared" si="10"/>
        <v>0</v>
      </c>
      <c r="K36" s="26">
        <v>680</v>
      </c>
      <c r="L36" s="24"/>
      <c r="M36" s="34">
        <f t="shared" si="11"/>
        <v>680</v>
      </c>
    </row>
    <row r="37" spans="1:13" ht="15">
      <c r="A37" s="14" t="s">
        <v>123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9"/>
    </row>
    <row r="38" spans="1:13" ht="15">
      <c r="A38" s="20" t="s">
        <v>89</v>
      </c>
      <c r="B38" s="20" t="s">
        <v>21</v>
      </c>
      <c r="C38" s="30">
        <v>10</v>
      </c>
      <c r="D38" s="32"/>
      <c r="E38" s="24" t="s">
        <v>65</v>
      </c>
      <c r="F38" s="24">
        <v>1</v>
      </c>
      <c r="G38" s="24">
        <f aca="true" t="shared" si="12" ref="G38:G49">A$1*C38</f>
        <v>850</v>
      </c>
      <c r="H38" s="24">
        <f aca="true" t="shared" si="13" ref="H38:H48">A$1/2*D38</f>
        <v>0</v>
      </c>
      <c r="I38" s="24">
        <f aca="true" t="shared" si="14" ref="I38:I47">F38*(C38+D38)</f>
        <v>10</v>
      </c>
      <c r="J38" s="24">
        <f aca="true" t="shared" si="15" ref="J38:J49">(C38*A$1/2+D38*A$1)*F38</f>
        <v>425</v>
      </c>
      <c r="K38" s="26">
        <v>1275</v>
      </c>
      <c r="L38" s="45">
        <v>3000</v>
      </c>
      <c r="M38" s="28">
        <f aca="true" t="shared" si="16" ref="M38:M49">K38+L38</f>
        <v>4275</v>
      </c>
    </row>
    <row r="39" spans="1:13" ht="15">
      <c r="A39" s="20" t="s">
        <v>1</v>
      </c>
      <c r="B39" s="20" t="s">
        <v>1</v>
      </c>
      <c r="C39" s="30">
        <v>34</v>
      </c>
      <c r="D39" s="32"/>
      <c r="E39" s="24" t="s">
        <v>80</v>
      </c>
      <c r="F39" s="24"/>
      <c r="G39" s="24">
        <f t="shared" si="12"/>
        <v>2890</v>
      </c>
      <c r="H39" s="24">
        <f t="shared" si="13"/>
        <v>0</v>
      </c>
      <c r="I39" s="24">
        <f t="shared" si="14"/>
        <v>0</v>
      </c>
      <c r="J39" s="24">
        <f t="shared" si="15"/>
        <v>0</v>
      </c>
      <c r="K39" s="26">
        <v>2890</v>
      </c>
      <c r="L39" s="45">
        <v>2000</v>
      </c>
      <c r="M39" s="35">
        <f t="shared" si="16"/>
        <v>4890</v>
      </c>
    </row>
    <row r="40" spans="1:13" ht="24">
      <c r="A40" s="38" t="s">
        <v>90</v>
      </c>
      <c r="B40" s="20" t="s">
        <v>91</v>
      </c>
      <c r="C40" s="32">
        <v>75</v>
      </c>
      <c r="D40" s="31"/>
      <c r="E40" s="32" t="s">
        <v>80</v>
      </c>
      <c r="F40" s="24"/>
      <c r="G40" s="24">
        <f t="shared" si="12"/>
        <v>6375</v>
      </c>
      <c r="H40" s="24">
        <f t="shared" si="13"/>
        <v>0</v>
      </c>
      <c r="I40" s="24">
        <f t="shared" si="14"/>
        <v>0</v>
      </c>
      <c r="J40" s="24">
        <f t="shared" si="15"/>
        <v>0</v>
      </c>
      <c r="K40" s="26">
        <v>6375</v>
      </c>
      <c r="L40" s="45">
        <v>2000</v>
      </c>
      <c r="M40" s="35">
        <f t="shared" si="16"/>
        <v>8375</v>
      </c>
    </row>
    <row r="41" spans="1:13" ht="15">
      <c r="A41" s="39" t="s">
        <v>113</v>
      </c>
      <c r="B41" s="20" t="s">
        <v>0</v>
      </c>
      <c r="C41" s="33"/>
      <c r="D41" s="31">
        <v>8</v>
      </c>
      <c r="E41" s="32"/>
      <c r="F41" s="24"/>
      <c r="G41" s="24">
        <f t="shared" si="12"/>
        <v>0</v>
      </c>
      <c r="H41" s="24">
        <f t="shared" si="13"/>
        <v>340</v>
      </c>
      <c r="I41" s="24">
        <f t="shared" si="14"/>
        <v>0</v>
      </c>
      <c r="J41" s="24">
        <f t="shared" si="15"/>
        <v>0</v>
      </c>
      <c r="K41" s="26">
        <v>340</v>
      </c>
      <c r="L41" s="24"/>
      <c r="M41" s="35">
        <f t="shared" si="16"/>
        <v>340</v>
      </c>
    </row>
    <row r="42" spans="1:13" ht="15">
      <c r="A42" s="20" t="s">
        <v>12</v>
      </c>
      <c r="B42" s="20" t="s">
        <v>92</v>
      </c>
      <c r="C42" s="32"/>
      <c r="D42" s="31">
        <v>11</v>
      </c>
      <c r="E42" s="32"/>
      <c r="F42" s="24"/>
      <c r="G42" s="24">
        <f t="shared" si="12"/>
        <v>0</v>
      </c>
      <c r="H42" s="24">
        <f t="shared" si="13"/>
        <v>467.5</v>
      </c>
      <c r="I42" s="24">
        <f t="shared" si="14"/>
        <v>0</v>
      </c>
      <c r="J42" s="24">
        <f t="shared" si="15"/>
        <v>0</v>
      </c>
      <c r="K42" s="26">
        <v>468</v>
      </c>
      <c r="L42" s="24"/>
      <c r="M42" s="35">
        <f t="shared" si="16"/>
        <v>468</v>
      </c>
    </row>
    <row r="43" spans="1:13" ht="15">
      <c r="A43" s="20" t="s">
        <v>48</v>
      </c>
      <c r="B43" s="20" t="s">
        <v>93</v>
      </c>
      <c r="C43" s="31">
        <v>5</v>
      </c>
      <c r="D43" s="32"/>
      <c r="E43" s="24"/>
      <c r="F43" s="24"/>
      <c r="G43" s="24">
        <f t="shared" si="12"/>
        <v>425</v>
      </c>
      <c r="H43" s="24">
        <f t="shared" si="13"/>
        <v>0</v>
      </c>
      <c r="I43" s="24">
        <f t="shared" si="14"/>
        <v>0</v>
      </c>
      <c r="J43" s="24">
        <f t="shared" si="15"/>
        <v>0</v>
      </c>
      <c r="K43" s="26">
        <v>425</v>
      </c>
      <c r="L43" s="24"/>
      <c r="M43" s="34">
        <f t="shared" si="16"/>
        <v>425</v>
      </c>
    </row>
    <row r="44" spans="1:13" s="1" customFormat="1" ht="15">
      <c r="A44" s="43" t="s">
        <v>19</v>
      </c>
      <c r="B44" s="43" t="s">
        <v>17</v>
      </c>
      <c r="C44" s="44">
        <v>2</v>
      </c>
      <c r="D44" s="24"/>
      <c r="E44" s="24"/>
      <c r="F44" s="24"/>
      <c r="G44" s="24">
        <f t="shared" si="12"/>
        <v>170</v>
      </c>
      <c r="H44" s="24">
        <f t="shared" si="13"/>
        <v>0</v>
      </c>
      <c r="I44" s="24">
        <f t="shared" si="14"/>
        <v>0</v>
      </c>
      <c r="J44" s="24">
        <f t="shared" si="15"/>
        <v>0</v>
      </c>
      <c r="K44" s="26">
        <v>170</v>
      </c>
      <c r="L44" s="24"/>
      <c r="M44" s="28">
        <f t="shared" si="16"/>
        <v>170</v>
      </c>
    </row>
    <row r="45" spans="1:13" ht="15">
      <c r="A45" s="20" t="s">
        <v>94</v>
      </c>
      <c r="B45" s="20" t="s">
        <v>15</v>
      </c>
      <c r="C45" s="30">
        <v>10</v>
      </c>
      <c r="D45" s="32"/>
      <c r="E45" s="24"/>
      <c r="F45" s="24"/>
      <c r="G45" s="24">
        <f t="shared" si="12"/>
        <v>850</v>
      </c>
      <c r="H45" s="24">
        <f t="shared" si="13"/>
        <v>0</v>
      </c>
      <c r="I45" s="24">
        <f t="shared" si="14"/>
        <v>0</v>
      </c>
      <c r="J45" s="24">
        <f t="shared" si="15"/>
        <v>0</v>
      </c>
      <c r="K45" s="24">
        <v>850</v>
      </c>
      <c r="L45" s="24"/>
      <c r="M45" s="34">
        <f t="shared" si="16"/>
        <v>850</v>
      </c>
    </row>
    <row r="46" spans="1:13" ht="15">
      <c r="A46" s="20" t="s">
        <v>20</v>
      </c>
      <c r="B46" s="20" t="s">
        <v>95</v>
      </c>
      <c r="C46" s="32">
        <v>5</v>
      </c>
      <c r="D46" s="31"/>
      <c r="E46" s="32"/>
      <c r="F46" s="24"/>
      <c r="G46" s="24">
        <f t="shared" si="12"/>
        <v>425</v>
      </c>
      <c r="H46" s="24">
        <f t="shared" si="13"/>
        <v>0</v>
      </c>
      <c r="I46" s="24">
        <f t="shared" si="14"/>
        <v>0</v>
      </c>
      <c r="J46" s="24">
        <f t="shared" si="15"/>
        <v>0</v>
      </c>
      <c r="K46" s="24">
        <v>425</v>
      </c>
      <c r="L46" s="24"/>
      <c r="M46" s="34">
        <f t="shared" si="16"/>
        <v>425</v>
      </c>
    </row>
    <row r="47" spans="1:13" ht="15">
      <c r="A47" s="20" t="s">
        <v>18</v>
      </c>
      <c r="B47" s="20" t="s">
        <v>95</v>
      </c>
      <c r="C47" s="33">
        <v>10</v>
      </c>
      <c r="D47" s="31"/>
      <c r="E47" s="32"/>
      <c r="F47" s="24"/>
      <c r="G47" s="24">
        <f t="shared" si="12"/>
        <v>850</v>
      </c>
      <c r="H47" s="24">
        <f t="shared" si="13"/>
        <v>0</v>
      </c>
      <c r="I47" s="24">
        <f t="shared" si="14"/>
        <v>0</v>
      </c>
      <c r="J47" s="24">
        <f t="shared" si="15"/>
        <v>0</v>
      </c>
      <c r="K47" s="24">
        <v>850</v>
      </c>
      <c r="L47" s="24"/>
      <c r="M47" s="34">
        <f t="shared" si="16"/>
        <v>850</v>
      </c>
    </row>
    <row r="48" spans="1:13" ht="15">
      <c r="A48" s="20" t="s">
        <v>114</v>
      </c>
      <c r="B48" s="20" t="s">
        <v>0</v>
      </c>
      <c r="C48" s="33"/>
      <c r="D48" s="31">
        <v>8</v>
      </c>
      <c r="E48" s="32"/>
      <c r="F48" s="24"/>
      <c r="G48" s="24">
        <f t="shared" si="12"/>
        <v>0</v>
      </c>
      <c r="H48" s="24">
        <f t="shared" si="13"/>
        <v>340</v>
      </c>
      <c r="I48" s="24">
        <f>F48*(C48+D48)</f>
        <v>0</v>
      </c>
      <c r="J48" s="24">
        <f t="shared" si="15"/>
        <v>0</v>
      </c>
      <c r="K48" s="24">
        <v>340</v>
      </c>
      <c r="L48" s="24"/>
      <c r="M48" s="34">
        <f t="shared" si="16"/>
        <v>340</v>
      </c>
    </row>
    <row r="49" spans="1:13" ht="15">
      <c r="A49" s="20" t="s">
        <v>108</v>
      </c>
      <c r="B49" s="20" t="s">
        <v>109</v>
      </c>
      <c r="C49" s="33">
        <v>10</v>
      </c>
      <c r="D49" s="31"/>
      <c r="E49" s="32"/>
      <c r="F49" s="24"/>
      <c r="G49" s="24">
        <f t="shared" si="12"/>
        <v>850</v>
      </c>
      <c r="H49" s="24"/>
      <c r="I49" s="24">
        <f>F49*(C49+D49)</f>
        <v>0</v>
      </c>
      <c r="J49" s="24">
        <f t="shared" si="15"/>
        <v>0</v>
      </c>
      <c r="K49" s="24">
        <v>850</v>
      </c>
      <c r="L49" s="24"/>
      <c r="M49" s="34">
        <f t="shared" si="16"/>
        <v>850</v>
      </c>
    </row>
    <row r="50" spans="1:13" ht="15">
      <c r="A50" s="14" t="s">
        <v>119</v>
      </c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19"/>
    </row>
    <row r="51" spans="1:13" ht="15">
      <c r="A51" s="20" t="s">
        <v>96</v>
      </c>
      <c r="B51" s="20" t="s">
        <v>45</v>
      </c>
      <c r="C51" s="30">
        <v>0</v>
      </c>
      <c r="D51" s="32"/>
      <c r="E51" s="32" t="s">
        <v>80</v>
      </c>
      <c r="F51" s="24"/>
      <c r="G51" s="24">
        <f aca="true" t="shared" si="17" ref="G51:G58">A$1*C51</f>
        <v>0</v>
      </c>
      <c r="H51" s="24">
        <f>A$1/2*D51</f>
        <v>0</v>
      </c>
      <c r="I51" s="24">
        <f aca="true" t="shared" si="18" ref="I51:I57">F51*(C51+D51)</f>
        <v>0</v>
      </c>
      <c r="J51" s="24">
        <f aca="true" t="shared" si="19" ref="J51:J58">(C51*A$1/2+D51*A$1)*F51</f>
        <v>0</v>
      </c>
      <c r="K51" s="24">
        <v>0</v>
      </c>
      <c r="L51" s="45">
        <v>2000</v>
      </c>
      <c r="M51" s="34">
        <f aca="true" t="shared" si="20" ref="M51:M58">K51+L51</f>
        <v>2000</v>
      </c>
    </row>
    <row r="52" spans="1:13" ht="15">
      <c r="A52" s="20" t="s">
        <v>97</v>
      </c>
      <c r="B52" s="20" t="s">
        <v>45</v>
      </c>
      <c r="C52" s="30">
        <v>7</v>
      </c>
      <c r="D52" s="32"/>
      <c r="E52" s="32"/>
      <c r="F52" s="24"/>
      <c r="G52" s="24">
        <f t="shared" si="17"/>
        <v>595</v>
      </c>
      <c r="H52" s="24">
        <f>A$1/2*D52</f>
        <v>0</v>
      </c>
      <c r="I52" s="24">
        <f t="shared" si="18"/>
        <v>0</v>
      </c>
      <c r="J52" s="24">
        <f t="shared" si="19"/>
        <v>0</v>
      </c>
      <c r="K52" s="24">
        <v>595</v>
      </c>
      <c r="L52" s="24"/>
      <c r="M52" s="34">
        <f t="shared" si="20"/>
        <v>595</v>
      </c>
    </row>
    <row r="53" spans="1:13" ht="15">
      <c r="A53" s="20" t="s">
        <v>98</v>
      </c>
      <c r="B53" s="20" t="s">
        <v>0</v>
      </c>
      <c r="C53" s="30"/>
      <c r="D53" s="31">
        <v>4</v>
      </c>
      <c r="E53" s="32"/>
      <c r="F53" s="24"/>
      <c r="G53" s="24">
        <f t="shared" si="17"/>
        <v>0</v>
      </c>
      <c r="H53" s="24">
        <f>A$1/2*D53</f>
        <v>170</v>
      </c>
      <c r="I53" s="24">
        <f t="shared" si="18"/>
        <v>0</v>
      </c>
      <c r="J53" s="24">
        <f t="shared" si="19"/>
        <v>0</v>
      </c>
      <c r="K53" s="24">
        <v>170</v>
      </c>
      <c r="L53" s="24"/>
      <c r="M53" s="34">
        <f t="shared" si="20"/>
        <v>170</v>
      </c>
    </row>
    <row r="54" spans="1:13" ht="15">
      <c r="A54" s="20" t="s">
        <v>30</v>
      </c>
      <c r="B54" s="20" t="s">
        <v>28</v>
      </c>
      <c r="C54" s="32">
        <v>6</v>
      </c>
      <c r="D54" s="31"/>
      <c r="E54" s="32"/>
      <c r="F54" s="24"/>
      <c r="G54" s="24">
        <f t="shared" si="17"/>
        <v>510</v>
      </c>
      <c r="H54" s="24">
        <f>A$1/2*D54</f>
        <v>0</v>
      </c>
      <c r="I54" s="24">
        <f t="shared" si="18"/>
        <v>0</v>
      </c>
      <c r="J54" s="24">
        <f t="shared" si="19"/>
        <v>0</v>
      </c>
      <c r="K54" s="24">
        <v>510</v>
      </c>
      <c r="L54" s="24"/>
      <c r="M54" s="34">
        <f t="shared" si="20"/>
        <v>510</v>
      </c>
    </row>
    <row r="55" spans="1:13" ht="15">
      <c r="A55" s="20" t="s">
        <v>35</v>
      </c>
      <c r="B55" s="20" t="s">
        <v>34</v>
      </c>
      <c r="C55" s="30">
        <v>40</v>
      </c>
      <c r="D55" s="32"/>
      <c r="E55" s="32"/>
      <c r="F55" s="24"/>
      <c r="G55" s="24">
        <f t="shared" si="17"/>
        <v>3400</v>
      </c>
      <c r="H55" s="24">
        <f>A$1/2*D55</f>
        <v>0</v>
      </c>
      <c r="I55" s="24">
        <f t="shared" si="18"/>
        <v>0</v>
      </c>
      <c r="J55" s="24">
        <f t="shared" si="19"/>
        <v>0</v>
      </c>
      <c r="K55" s="24">
        <v>3400</v>
      </c>
      <c r="L55" s="24"/>
      <c r="M55" s="34">
        <f t="shared" si="20"/>
        <v>3400</v>
      </c>
    </row>
    <row r="56" spans="1:13" ht="15">
      <c r="A56" s="20" t="s">
        <v>33</v>
      </c>
      <c r="B56" s="20" t="s">
        <v>111</v>
      </c>
      <c r="C56" s="30">
        <v>7</v>
      </c>
      <c r="D56" s="32"/>
      <c r="E56" s="32"/>
      <c r="F56" s="24"/>
      <c r="G56" s="24">
        <f t="shared" si="17"/>
        <v>595</v>
      </c>
      <c r="H56" s="24">
        <v>0</v>
      </c>
      <c r="I56" s="24">
        <f t="shared" si="18"/>
        <v>0</v>
      </c>
      <c r="J56" s="24">
        <f t="shared" si="19"/>
        <v>0</v>
      </c>
      <c r="K56" s="24">
        <v>595</v>
      </c>
      <c r="L56" s="24"/>
      <c r="M56" s="34">
        <f t="shared" si="20"/>
        <v>595</v>
      </c>
    </row>
    <row r="57" spans="1:13" ht="15">
      <c r="A57" s="20" t="s">
        <v>36</v>
      </c>
      <c r="B57" s="20" t="s">
        <v>112</v>
      </c>
      <c r="C57" s="30">
        <v>14</v>
      </c>
      <c r="D57" s="32"/>
      <c r="E57" s="32"/>
      <c r="F57" s="24"/>
      <c r="G57" s="24">
        <f t="shared" si="17"/>
        <v>1190</v>
      </c>
      <c r="H57" s="24">
        <v>0</v>
      </c>
      <c r="I57" s="24">
        <f t="shared" si="18"/>
        <v>0</v>
      </c>
      <c r="J57" s="24">
        <f t="shared" si="19"/>
        <v>0</v>
      </c>
      <c r="K57" s="24">
        <v>1190</v>
      </c>
      <c r="L57" s="24"/>
      <c r="M57" s="34">
        <f t="shared" si="20"/>
        <v>1190</v>
      </c>
    </row>
    <row r="58" spans="1:13" ht="15">
      <c r="A58" s="21" t="s">
        <v>106</v>
      </c>
      <c r="B58" s="20" t="s">
        <v>0</v>
      </c>
      <c r="C58" s="32">
        <v>5</v>
      </c>
      <c r="D58" s="32">
        <v>3</v>
      </c>
      <c r="E58" s="32"/>
      <c r="F58" s="24"/>
      <c r="G58" s="24">
        <f t="shared" si="17"/>
        <v>425</v>
      </c>
      <c r="H58" s="24">
        <f>A$1/2*D58</f>
        <v>127.5</v>
      </c>
      <c r="I58" s="24">
        <f>F58*(C58+D58)</f>
        <v>0</v>
      </c>
      <c r="J58" s="24">
        <f t="shared" si="19"/>
        <v>0</v>
      </c>
      <c r="K58" s="24">
        <v>553</v>
      </c>
      <c r="L58" s="24"/>
      <c r="M58" s="34">
        <f t="shared" si="20"/>
        <v>553</v>
      </c>
    </row>
    <row r="59" spans="1:13" ht="15">
      <c r="A59" s="14" t="s">
        <v>120</v>
      </c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9"/>
    </row>
    <row r="60" spans="1:13" ht="15">
      <c r="A60" s="20" t="s">
        <v>99</v>
      </c>
      <c r="B60" s="20" t="s">
        <v>0</v>
      </c>
      <c r="C60" s="30"/>
      <c r="D60" s="31">
        <v>54</v>
      </c>
      <c r="E60" s="32"/>
      <c r="F60" s="24"/>
      <c r="G60" s="24">
        <f aca="true" t="shared" si="21" ref="G60:G66">A$1*C60</f>
        <v>0</v>
      </c>
      <c r="H60" s="24">
        <f>A$1/2*D60</f>
        <v>2295</v>
      </c>
      <c r="I60" s="24">
        <f aca="true" t="shared" si="22" ref="I60:I66">F60*(C60+D60)</f>
        <v>0</v>
      </c>
      <c r="J60" s="24">
        <f aca="true" t="shared" si="23" ref="J60:J66">(C60*A$1/2+D60*A$1)*F60</f>
        <v>0</v>
      </c>
      <c r="K60" s="26">
        <v>2295</v>
      </c>
      <c r="L60" s="24"/>
      <c r="M60" s="35">
        <f aca="true" t="shared" si="24" ref="M60:M66">K60+L60</f>
        <v>2295</v>
      </c>
    </row>
    <row r="61" spans="1:13" ht="15">
      <c r="A61" s="20" t="s">
        <v>100</v>
      </c>
      <c r="B61" s="20" t="s">
        <v>0</v>
      </c>
      <c r="C61" s="30">
        <v>20</v>
      </c>
      <c r="D61" s="31"/>
      <c r="E61" s="32"/>
      <c r="F61" s="24"/>
      <c r="G61" s="24">
        <f t="shared" si="21"/>
        <v>1700</v>
      </c>
      <c r="H61" s="24">
        <f>A$1/2*D61</f>
        <v>0</v>
      </c>
      <c r="I61" s="24">
        <f t="shared" si="22"/>
        <v>0</v>
      </c>
      <c r="J61" s="24">
        <f t="shared" si="23"/>
        <v>0</v>
      </c>
      <c r="K61" s="26">
        <v>1700</v>
      </c>
      <c r="L61" s="24"/>
      <c r="M61" s="35">
        <f t="shared" si="24"/>
        <v>1700</v>
      </c>
    </row>
    <row r="62" spans="1:13" ht="15">
      <c r="A62" s="20" t="s">
        <v>27</v>
      </c>
      <c r="B62" s="20" t="s">
        <v>26</v>
      </c>
      <c r="C62" s="33">
        <v>1</v>
      </c>
      <c r="D62" s="31">
        <v>13</v>
      </c>
      <c r="E62" s="32"/>
      <c r="F62" s="24"/>
      <c r="G62" s="24">
        <f t="shared" si="21"/>
        <v>85</v>
      </c>
      <c r="H62" s="24">
        <f>A$1/2*D62</f>
        <v>552.5</v>
      </c>
      <c r="I62" s="24">
        <f t="shared" si="22"/>
        <v>0</v>
      </c>
      <c r="J62" s="24">
        <f t="shared" si="23"/>
        <v>0</v>
      </c>
      <c r="K62" s="26">
        <v>638</v>
      </c>
      <c r="L62" s="24"/>
      <c r="M62" s="35">
        <f t="shared" si="24"/>
        <v>638</v>
      </c>
    </row>
    <row r="63" spans="1:13" ht="15">
      <c r="A63" s="38" t="s">
        <v>13</v>
      </c>
      <c r="B63" s="20" t="s">
        <v>13</v>
      </c>
      <c r="C63" s="30">
        <v>6</v>
      </c>
      <c r="D63" s="31">
        <v>2</v>
      </c>
      <c r="E63" s="32"/>
      <c r="F63" s="24"/>
      <c r="G63" s="24">
        <f t="shared" si="21"/>
        <v>510</v>
      </c>
      <c r="H63" s="24">
        <f>A$1/2*D63</f>
        <v>85</v>
      </c>
      <c r="I63" s="24">
        <f t="shared" si="22"/>
        <v>0</v>
      </c>
      <c r="J63" s="24">
        <f t="shared" si="23"/>
        <v>0</v>
      </c>
      <c r="K63" s="26">
        <v>595</v>
      </c>
      <c r="L63" s="24"/>
      <c r="M63" s="35">
        <f t="shared" si="24"/>
        <v>595</v>
      </c>
    </row>
    <row r="64" spans="1:13" ht="15">
      <c r="A64" s="38" t="s">
        <v>16</v>
      </c>
      <c r="B64" s="20" t="s">
        <v>107</v>
      </c>
      <c r="C64" s="30">
        <v>10</v>
      </c>
      <c r="D64" s="31"/>
      <c r="E64" s="32"/>
      <c r="F64" s="24"/>
      <c r="G64" s="24">
        <f t="shared" si="21"/>
        <v>850</v>
      </c>
      <c r="H64" s="24">
        <v>0</v>
      </c>
      <c r="I64" s="24">
        <f t="shared" si="22"/>
        <v>0</v>
      </c>
      <c r="J64" s="24">
        <f t="shared" si="23"/>
        <v>0</v>
      </c>
      <c r="K64" s="26">
        <v>850</v>
      </c>
      <c r="L64" s="24"/>
      <c r="M64" s="35">
        <f t="shared" si="24"/>
        <v>850</v>
      </c>
    </row>
    <row r="65" spans="1:13" ht="15">
      <c r="A65" s="38" t="s">
        <v>116</v>
      </c>
      <c r="B65" s="20" t="s">
        <v>31</v>
      </c>
      <c r="C65" s="30">
        <v>10</v>
      </c>
      <c r="D65" s="31"/>
      <c r="E65" s="32"/>
      <c r="F65" s="24"/>
      <c r="G65" s="24">
        <f t="shared" si="21"/>
        <v>850</v>
      </c>
      <c r="H65" s="24">
        <v>0</v>
      </c>
      <c r="I65" s="24">
        <f t="shared" si="22"/>
        <v>0</v>
      </c>
      <c r="J65" s="24">
        <f t="shared" si="23"/>
        <v>0</v>
      </c>
      <c r="K65" s="26">
        <v>850</v>
      </c>
      <c r="L65" s="24"/>
      <c r="M65" s="35">
        <f t="shared" si="24"/>
        <v>850</v>
      </c>
    </row>
    <row r="66" spans="1:13" ht="15">
      <c r="A66" s="21" t="s">
        <v>101</v>
      </c>
      <c r="B66" s="21" t="s">
        <v>45</v>
      </c>
      <c r="C66" s="32">
        <v>15</v>
      </c>
      <c r="D66" s="32"/>
      <c r="E66" s="32" t="s">
        <v>65</v>
      </c>
      <c r="F66" s="24">
        <v>1</v>
      </c>
      <c r="G66" s="24">
        <f t="shared" si="21"/>
        <v>1275</v>
      </c>
      <c r="H66" s="24">
        <v>0</v>
      </c>
      <c r="I66" s="24">
        <f t="shared" si="22"/>
        <v>15</v>
      </c>
      <c r="J66" s="24">
        <f t="shared" si="23"/>
        <v>637.5</v>
      </c>
      <c r="K66" s="26">
        <v>1913</v>
      </c>
      <c r="L66" s="45">
        <v>3000</v>
      </c>
      <c r="M66" s="34">
        <f t="shared" si="24"/>
        <v>4913</v>
      </c>
    </row>
    <row r="67" spans="1:13" ht="15">
      <c r="A67" s="14" t="s">
        <v>121</v>
      </c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9"/>
    </row>
    <row r="68" spans="1:13" ht="15">
      <c r="A68" s="20" t="s">
        <v>102</v>
      </c>
      <c r="B68" s="20" t="s">
        <v>23</v>
      </c>
      <c r="C68" s="30"/>
      <c r="D68" s="31">
        <v>1</v>
      </c>
      <c r="E68" s="32" t="s">
        <v>80</v>
      </c>
      <c r="F68" s="24"/>
      <c r="G68" s="24">
        <f>A$1*C68</f>
        <v>0</v>
      </c>
      <c r="H68" s="24">
        <f>A$1/2*D68</f>
        <v>42.5</v>
      </c>
      <c r="I68" s="24">
        <f>F68*(C68+D68)</f>
        <v>0</v>
      </c>
      <c r="J68" s="24">
        <f>(C68*A$1/2+D68*A$1)*F68</f>
        <v>0</v>
      </c>
      <c r="K68" s="26">
        <v>43</v>
      </c>
      <c r="L68" s="45">
        <v>2000</v>
      </c>
      <c r="M68" s="35">
        <f>K68+L68</f>
        <v>2043</v>
      </c>
    </row>
    <row r="69" spans="1:13" ht="15">
      <c r="A69" s="20" t="s">
        <v>51</v>
      </c>
      <c r="B69" s="20" t="s">
        <v>103</v>
      </c>
      <c r="C69" s="31"/>
      <c r="D69" s="31"/>
      <c r="E69" s="32" t="s">
        <v>65</v>
      </c>
      <c r="F69" s="24">
        <v>1</v>
      </c>
      <c r="G69" s="24">
        <f>A$1*C69</f>
        <v>0</v>
      </c>
      <c r="H69" s="24">
        <f>A$1/2*D69</f>
        <v>0</v>
      </c>
      <c r="I69" s="24">
        <f>F69*(C69+D69)</f>
        <v>0</v>
      </c>
      <c r="J69" s="24">
        <f>(C69*A$1/2+D69*A$1)*F69</f>
        <v>0</v>
      </c>
      <c r="K69" s="24">
        <v>0</v>
      </c>
      <c r="L69" s="45">
        <v>3000</v>
      </c>
      <c r="M69" s="34">
        <f>K69+L69</f>
        <v>3000</v>
      </c>
    </row>
    <row r="70" spans="1:13" ht="15">
      <c r="A70" s="20" t="s">
        <v>110</v>
      </c>
      <c r="B70" s="20" t="s">
        <v>75</v>
      </c>
      <c r="C70" s="31">
        <v>7</v>
      </c>
      <c r="D70" s="31"/>
      <c r="E70" s="32"/>
      <c r="F70" s="24"/>
      <c r="G70" s="24">
        <f>A$1*C70</f>
        <v>595</v>
      </c>
      <c r="H70" s="24">
        <f>A$1/2*D70</f>
        <v>0</v>
      </c>
      <c r="I70" s="24">
        <f>F70*(C70+D70)</f>
        <v>0</v>
      </c>
      <c r="J70" s="24">
        <f>(C70*A$1/2+D70*A$1)*F70</f>
        <v>0</v>
      </c>
      <c r="K70" s="24">
        <v>595</v>
      </c>
      <c r="L70" s="24"/>
      <c r="M70" s="34">
        <f>K70+L70</f>
        <v>595</v>
      </c>
    </row>
    <row r="71" spans="1:13" ht="15">
      <c r="A71" s="14" t="s">
        <v>122</v>
      </c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9"/>
    </row>
    <row r="72" spans="1:13" ht="15">
      <c r="A72" s="20" t="s">
        <v>39</v>
      </c>
      <c r="B72" s="20" t="s">
        <v>104</v>
      </c>
      <c r="C72" s="30"/>
      <c r="D72" s="32">
        <v>2</v>
      </c>
      <c r="E72" s="32" t="s">
        <v>65</v>
      </c>
      <c r="F72" s="24">
        <v>1</v>
      </c>
      <c r="G72" s="24">
        <f>A$1*C72</f>
        <v>0</v>
      </c>
      <c r="H72" s="24">
        <f>A$1/2*D72</f>
        <v>85</v>
      </c>
      <c r="I72" s="24">
        <f>F72*(C72+D72)</f>
        <v>2</v>
      </c>
      <c r="J72" s="24">
        <f>(C72*A$1/2+D72*A$1)*F72</f>
        <v>170</v>
      </c>
      <c r="K72" s="24">
        <v>255</v>
      </c>
      <c r="L72">
        <v>3000</v>
      </c>
      <c r="M72" s="35">
        <f>K72+L72</f>
        <v>3255</v>
      </c>
    </row>
    <row r="73" spans="1:13" ht="15">
      <c r="A73" s="40" t="s">
        <v>105</v>
      </c>
      <c r="B73" s="40"/>
      <c r="C73" s="41">
        <f>SUM(C4:C72)</f>
        <v>522</v>
      </c>
      <c r="D73" s="41">
        <f>SUM(D4:D72)</f>
        <v>259</v>
      </c>
      <c r="E73" s="41"/>
      <c r="F73" s="42">
        <f aca="true" t="shared" si="25" ref="F73:M73">SUM(F4:F72)</f>
        <v>8</v>
      </c>
      <c r="G73" s="42">
        <f t="shared" si="25"/>
        <v>44370</v>
      </c>
      <c r="H73" s="42">
        <f t="shared" si="25"/>
        <v>11007.5</v>
      </c>
      <c r="I73" s="42">
        <f t="shared" si="25"/>
        <v>109</v>
      </c>
      <c r="J73" s="42">
        <f t="shared" si="25"/>
        <v>4760</v>
      </c>
      <c r="K73" s="42">
        <f t="shared" si="25"/>
        <v>60144</v>
      </c>
      <c r="L73" s="42">
        <f t="shared" si="25"/>
        <v>43969</v>
      </c>
      <c r="M73" s="25">
        <f t="shared" si="25"/>
        <v>104112.75</v>
      </c>
    </row>
    <row r="74" spans="1:13" ht="15">
      <c r="A74" s="2"/>
      <c r="B74" s="2"/>
      <c r="C74" s="3"/>
      <c r="D74" s="4"/>
      <c r="E74" s="4"/>
      <c r="F74" s="4"/>
      <c r="G74" s="4"/>
      <c r="H74" s="4"/>
      <c r="I74" s="4"/>
      <c r="J74" s="3"/>
      <c r="K74" s="4"/>
      <c r="L74" s="3"/>
      <c r="M74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2016-01-27T14:15:35Z</cp:lastPrinted>
  <dcterms:created xsi:type="dcterms:W3CDTF">2015-09-03T08:36:16Z</dcterms:created>
  <dcterms:modified xsi:type="dcterms:W3CDTF">2016-02-01T08:33:03Z</dcterms:modified>
  <cp:category/>
  <cp:version/>
  <cp:contentType/>
  <cp:contentStatus/>
</cp:coreProperties>
</file>