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695" yWindow="1215" windowWidth="20910" windowHeight="10905" activeTab="2"/>
  </bookViews>
  <sheets>
    <sheet name="Lisa 1" sheetId="3" r:id="rId1"/>
    <sheet name="Lisa 2" sheetId="6" r:id="rId2"/>
    <sheet name="Lisa 3" sheetId="4" r:id="rId3"/>
  </sheets>
  <definedNames>
    <definedName name="_xlnm.Print_Titles" localSheetId="0">'Lisa 1'!$4:$4</definedName>
    <definedName name="_xlnm.Print_Titles" localSheetId="1">'Lisa 2'!$A:$B</definedName>
  </definedNames>
  <calcPr calcId="125725"/>
</workbook>
</file>

<file path=xl/calcChain.xml><?xml version="1.0" encoding="utf-8"?>
<calcChain xmlns="http://schemas.openxmlformats.org/spreadsheetml/2006/main">
  <c r="U7" i="4"/>
  <c r="U6" s="1"/>
  <c r="T32"/>
  <c r="U32"/>
  <c r="U14"/>
  <c r="T14"/>
  <c r="T7"/>
  <c r="V7"/>
  <c r="V14"/>
  <c r="V32"/>
  <c r="H32"/>
  <c r="I32"/>
  <c r="J32"/>
  <c r="K32"/>
  <c r="L32"/>
  <c r="M32"/>
  <c r="N32"/>
  <c r="O32"/>
  <c r="P32"/>
  <c r="Q32"/>
  <c r="H14"/>
  <c r="H7"/>
  <c r="Q14"/>
  <c r="Q7"/>
  <c r="D16"/>
  <c r="D17"/>
  <c r="D18"/>
  <c r="D19"/>
  <c r="D20"/>
  <c r="D21"/>
  <c r="D22"/>
  <c r="D23"/>
  <c r="D24"/>
  <c r="D25"/>
  <c r="D26"/>
  <c r="D27"/>
  <c r="D28"/>
  <c r="D29"/>
  <c r="D30"/>
  <c r="D31"/>
  <c r="E7"/>
  <c r="E14"/>
  <c r="F14"/>
  <c r="G14"/>
  <c r="I14"/>
  <c r="J14"/>
  <c r="K14"/>
  <c r="L14"/>
  <c r="M14"/>
  <c r="N14"/>
  <c r="O14"/>
  <c r="P14"/>
  <c r="R14"/>
  <c r="S14"/>
  <c r="D15"/>
  <c r="K54" i="3"/>
  <c r="D54"/>
  <c r="T6" i="4" l="1"/>
  <c r="V6"/>
  <c r="Q6"/>
  <c r="H6"/>
  <c r="D14"/>
  <c r="F60" i="3"/>
  <c r="G60"/>
  <c r="H60"/>
  <c r="I60"/>
  <c r="J60"/>
  <c r="L60"/>
  <c r="M60"/>
  <c r="N60"/>
  <c r="O60"/>
  <c r="P60"/>
  <c r="Q60"/>
  <c r="R60"/>
  <c r="S60"/>
  <c r="T60"/>
  <c r="U60"/>
  <c r="V60"/>
  <c r="W60"/>
  <c r="X60"/>
  <c r="Y60"/>
  <c r="Z60"/>
  <c r="E60"/>
  <c r="Q56"/>
  <c r="Q39"/>
  <c r="R39"/>
  <c r="Q43"/>
  <c r="R43"/>
  <c r="O10"/>
  <c r="P10"/>
  <c r="Q10"/>
  <c r="R10"/>
  <c r="S10"/>
  <c r="K59"/>
  <c r="K58"/>
  <c r="D59"/>
  <c r="D58"/>
  <c r="E53"/>
  <c r="D53" s="1"/>
  <c r="F51"/>
  <c r="F56" s="1"/>
  <c r="E48"/>
  <c r="D48" s="1"/>
  <c r="E47"/>
  <c r="K45"/>
  <c r="K46"/>
  <c r="K47"/>
  <c r="K48"/>
  <c r="K49"/>
  <c r="K50"/>
  <c r="K51"/>
  <c r="K52"/>
  <c r="K53"/>
  <c r="K55"/>
  <c r="K44"/>
  <c r="G56"/>
  <c r="H56"/>
  <c r="I56"/>
  <c r="J56"/>
  <c r="L56"/>
  <c r="M56"/>
  <c r="N56"/>
  <c r="O56"/>
  <c r="P56"/>
  <c r="R56"/>
  <c r="S56"/>
  <c r="T56"/>
  <c r="U56"/>
  <c r="V56"/>
  <c r="W56"/>
  <c r="X56"/>
  <c r="Y56"/>
  <c r="Z56"/>
  <c r="D44"/>
  <c r="D45"/>
  <c r="D46"/>
  <c r="D49"/>
  <c r="D50"/>
  <c r="D52"/>
  <c r="D55"/>
  <c r="F43"/>
  <c r="G43"/>
  <c r="H43"/>
  <c r="I43"/>
  <c r="J43"/>
  <c r="E43"/>
  <c r="L43"/>
  <c r="M43"/>
  <c r="N43"/>
  <c r="O43"/>
  <c r="P43"/>
  <c r="S43"/>
  <c r="T43"/>
  <c r="U43"/>
  <c r="V43"/>
  <c r="W43"/>
  <c r="X43"/>
  <c r="Y43"/>
  <c r="Z43"/>
  <c r="K40"/>
  <c r="K41"/>
  <c r="K42"/>
  <c r="D40"/>
  <c r="D41"/>
  <c r="D42"/>
  <c r="K7" i="4"/>
  <c r="S32"/>
  <c r="S7"/>
  <c r="V39" i="3"/>
  <c r="O39"/>
  <c r="P39"/>
  <c r="S39"/>
  <c r="V10"/>
  <c r="W39"/>
  <c r="X39"/>
  <c r="Y39"/>
  <c r="W10"/>
  <c r="X10"/>
  <c r="Y10"/>
  <c r="F39"/>
  <c r="G39"/>
  <c r="H39"/>
  <c r="I39"/>
  <c r="J39"/>
  <c r="L39"/>
  <c r="M39"/>
  <c r="N39"/>
  <c r="T39"/>
  <c r="U39"/>
  <c r="Z39"/>
  <c r="E39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11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F10"/>
  <c r="G10"/>
  <c r="H10"/>
  <c r="I10"/>
  <c r="J10"/>
  <c r="L10"/>
  <c r="M10"/>
  <c r="N10"/>
  <c r="T10"/>
  <c r="U10"/>
  <c r="Z10"/>
  <c r="E10"/>
  <c r="D7"/>
  <c r="D8"/>
  <c r="D9"/>
  <c r="D6"/>
  <c r="K7"/>
  <c r="D12" i="4"/>
  <c r="S6" l="1"/>
  <c r="N57" i="3"/>
  <c r="N61" s="1"/>
  <c r="G57"/>
  <c r="G61" s="1"/>
  <c r="T57"/>
  <c r="T61" s="1"/>
  <c r="U57"/>
  <c r="U61" s="1"/>
  <c r="P57"/>
  <c r="P61" s="1"/>
  <c r="M57"/>
  <c r="M61" s="1"/>
  <c r="I57"/>
  <c r="I61" s="1"/>
  <c r="Q57"/>
  <c r="Q61" s="1"/>
  <c r="H57"/>
  <c r="H61" s="1"/>
  <c r="V57"/>
  <c r="V61" s="1"/>
  <c r="J57"/>
  <c r="J61" s="1"/>
  <c r="K60"/>
  <c r="X57"/>
  <c r="X61" s="1"/>
  <c r="L57"/>
  <c r="L61" s="1"/>
  <c r="Y57"/>
  <c r="Y61" s="1"/>
  <c r="F57"/>
  <c r="F61" s="1"/>
  <c r="W57"/>
  <c r="W61" s="1"/>
  <c r="S57"/>
  <c r="S61" s="1"/>
  <c r="D60"/>
  <c r="D10"/>
  <c r="O57"/>
  <c r="O61" s="1"/>
  <c r="E56"/>
  <c r="E57" s="1"/>
  <c r="E61" s="1"/>
  <c r="Z57"/>
  <c r="Z61" s="1"/>
  <c r="D43"/>
  <c r="R57"/>
  <c r="R61" s="1"/>
  <c r="K56"/>
  <c r="D51"/>
  <c r="D47"/>
  <c r="K43"/>
  <c r="K39"/>
  <c r="K6" i="4"/>
  <c r="D39" i="3"/>
  <c r="J27" i="6"/>
  <c r="K27"/>
  <c r="L27"/>
  <c r="M27"/>
  <c r="N27"/>
  <c r="O27"/>
  <c r="C31"/>
  <c r="C32"/>
  <c r="C33"/>
  <c r="C34"/>
  <c r="C35"/>
  <c r="D61" i="3" l="1"/>
  <c r="D56"/>
  <c r="D57" s="1"/>
  <c r="K57"/>
  <c r="N19" i="6"/>
  <c r="C19" s="1"/>
  <c r="C23"/>
  <c r="C18"/>
  <c r="C30"/>
  <c r="C29"/>
  <c r="C28"/>
  <c r="I27"/>
  <c r="H27"/>
  <c r="G27"/>
  <c r="F27"/>
  <c r="E27"/>
  <c r="D27"/>
  <c r="C26"/>
  <c r="C25"/>
  <c r="C24"/>
  <c r="C22"/>
  <c r="C21"/>
  <c r="C20"/>
  <c r="C17"/>
  <c r="C16"/>
  <c r="C15"/>
  <c r="C14"/>
  <c r="C13"/>
  <c r="O12"/>
  <c r="M12"/>
  <c r="L12"/>
  <c r="K12"/>
  <c r="J12"/>
  <c r="I12"/>
  <c r="H12"/>
  <c r="G12"/>
  <c r="F12"/>
  <c r="E12"/>
  <c r="D12"/>
  <c r="C11"/>
  <c r="C10"/>
  <c r="C9"/>
  <c r="C8"/>
  <c r="O7"/>
  <c r="N7"/>
  <c r="M7"/>
  <c r="M6" s="1"/>
  <c r="L7"/>
  <c r="L6" s="1"/>
  <c r="K7"/>
  <c r="K6" s="1"/>
  <c r="J7"/>
  <c r="J6" s="1"/>
  <c r="I7"/>
  <c r="H7"/>
  <c r="G7"/>
  <c r="F7"/>
  <c r="E7"/>
  <c r="D7"/>
  <c r="E6" l="1"/>
  <c r="I6"/>
  <c r="D6"/>
  <c r="H6"/>
  <c r="O6"/>
  <c r="G6"/>
  <c r="F6"/>
  <c r="N12"/>
  <c r="N6" s="1"/>
  <c r="C27"/>
  <c r="C12"/>
  <c r="C7"/>
  <c r="C6" l="1"/>
  <c r="N7" i="4" l="1"/>
  <c r="E32"/>
  <c r="E6" s="1"/>
  <c r="F32"/>
  <c r="G32"/>
  <c r="J7"/>
  <c r="G10"/>
  <c r="G7" s="1"/>
  <c r="F10"/>
  <c r="L7"/>
  <c r="I7"/>
  <c r="R32"/>
  <c r="D8"/>
  <c r="D9"/>
  <c r="D11"/>
  <c r="D13"/>
  <c r="D33"/>
  <c r="M7"/>
  <c r="O7"/>
  <c r="P7"/>
  <c r="R7"/>
  <c r="K8" i="3"/>
  <c r="K9"/>
  <c r="K6"/>
  <c r="D10" i="4" l="1"/>
  <c r="K10" i="3"/>
  <c r="K61" s="1"/>
  <c r="O6" i="4"/>
  <c r="P6"/>
  <c r="F7"/>
  <c r="F6" s="1"/>
  <c r="R6"/>
  <c r="M6"/>
  <c r="N6"/>
  <c r="J6"/>
  <c r="L6"/>
  <c r="D7"/>
  <c r="G6"/>
  <c r="D32"/>
  <c r="I6"/>
  <c r="D6" l="1"/>
</calcChain>
</file>

<file path=xl/sharedStrings.xml><?xml version="1.0" encoding="utf-8"?>
<sst xmlns="http://schemas.openxmlformats.org/spreadsheetml/2006/main" count="328" uniqueCount="181">
  <si>
    <t>tulude ja kulude jaotus asutuste  ning kontogruppide koodide lõikes (eurodes)</t>
  </si>
  <si>
    <t>tegevusala kood</t>
  </si>
  <si>
    <t>tegevusala nimetus</t>
  </si>
  <si>
    <t>allikas*</t>
  </si>
  <si>
    <t>KOKKU TULUD</t>
  </si>
  <si>
    <t>toetus riigiasutustelt</t>
  </si>
  <si>
    <t>toetus avalik-õiguslikelt</t>
  </si>
  <si>
    <t>toetus muudelt residentidelt</t>
  </si>
  <si>
    <t>toetus mittereidentidelt</t>
  </si>
  <si>
    <t>KOKKU
KULUD</t>
  </si>
  <si>
    <t>ametnike töötasu</t>
  </si>
  <si>
    <t>töötajate töötasu</t>
  </si>
  <si>
    <t>maksud töötasudelt</t>
  </si>
  <si>
    <t>koolitused</t>
  </si>
  <si>
    <t>kultuuri- ja vabaaja üritused</t>
  </si>
  <si>
    <t>3500.00</t>
  </si>
  <si>
    <t>3500.02</t>
  </si>
  <si>
    <t>3500.8</t>
  </si>
  <si>
    <t>3500.99</t>
  </si>
  <si>
    <t>01112</t>
  </si>
  <si>
    <t>08202</t>
  </si>
  <si>
    <t>Tiigi Seltsimaja</t>
  </si>
  <si>
    <t>08203</t>
  </si>
  <si>
    <t>Linnamuuseum</t>
  </si>
  <si>
    <t>KOKKU</t>
  </si>
  <si>
    <t>/allkirjastatud digitaalselt/</t>
  </si>
  <si>
    <t>Jüri Mölder</t>
  </si>
  <si>
    <t>Linnasekretär</t>
  </si>
  <si>
    <t>06400</t>
  </si>
  <si>
    <t>Tänavavalgustus</t>
  </si>
  <si>
    <t>04510</t>
  </si>
  <si>
    <t>teede ja tänavate korrashoid</t>
  </si>
  <si>
    <t>MajMin</t>
  </si>
  <si>
    <t>rajatiste korrashoid</t>
  </si>
  <si>
    <t>Tegevusala nimetus
ja eelarve liik</t>
  </si>
  <si>
    <t>Tegevusala</t>
  </si>
  <si>
    <t>eelarve liik*</t>
  </si>
  <si>
    <t>hoonete, ruumide maj.kulud</t>
  </si>
  <si>
    <t>infotehnoloogia kulud</t>
  </si>
  <si>
    <t>kulud inventarile</t>
  </si>
  <si>
    <t>õppevahendid ja koolituskulud</t>
  </si>
  <si>
    <t>ürituste korralduskulud</t>
  </si>
  <si>
    <t>e/a klassifikaator</t>
  </si>
  <si>
    <t>osakonna ülalpidamiskulud</t>
  </si>
  <si>
    <t>Haridusosakond</t>
  </si>
  <si>
    <t>Gümnaasiumid</t>
  </si>
  <si>
    <t>09220</t>
  </si>
  <si>
    <t xml:space="preserve">Ümberpaigutused Tartu linna 2013. a eelarves eelarveliikide, ametiasutuste, </t>
  </si>
  <si>
    <t>tegevusalade ja kuluklassifikaatori lõikes (eurodes)</t>
  </si>
  <si>
    <t>*21 - finantseerimiseelarve põhitegevuse kulud</t>
  </si>
  <si>
    <t>*25 - majandamiseelarve põhitegevuse kulud sihtotstarbeliste kulude katteks saadud toetuste arvel</t>
  </si>
  <si>
    <t>Linnamajanduse osakond</t>
  </si>
  <si>
    <t>muud töötasud</t>
  </si>
  <si>
    <t>muu keskkonnakaitse</t>
  </si>
  <si>
    <t>05400</t>
  </si>
  <si>
    <t>05600</t>
  </si>
  <si>
    <t>tänavavalgustus</t>
  </si>
  <si>
    <t>liikluskorraldus</t>
  </si>
  <si>
    <t>haljastus</t>
  </si>
  <si>
    <t>üldmajanduslikud arendusprojektid</t>
  </si>
  <si>
    <t>04740</t>
  </si>
  <si>
    <t>452.99</t>
  </si>
  <si>
    <t>liikmemaksud</t>
  </si>
  <si>
    <t>maksud töötasult</t>
  </si>
  <si>
    <t>rajatiste korrashoiukulud</t>
  </si>
  <si>
    <t>eurodes</t>
  </si>
  <si>
    <t>tegevusala</t>
  </si>
  <si>
    <t>KULUD 
KOKKU</t>
  </si>
  <si>
    <t>maksud personalikuludelt</t>
  </si>
  <si>
    <t>administreerimiskulud</t>
  </si>
  <si>
    <t>lähetuskulud</t>
  </si>
  <si>
    <t>koolituskulud</t>
  </si>
  <si>
    <t>sõidukite ülalpidamiskulud</t>
  </si>
  <si>
    <t>infotehnoloogia</t>
  </si>
  <si>
    <t>inventari maj. kulu</t>
  </si>
  <si>
    <t>toitlustamine</t>
  </si>
  <si>
    <t>õppevahendid</t>
  </si>
  <si>
    <t>vaba aja sisust. kulud</t>
  </si>
  <si>
    <t>vormiriietus</t>
  </si>
  <si>
    <t>5514</t>
  </si>
  <si>
    <t>09212</t>
  </si>
  <si>
    <t>Kesklinna Kool</t>
  </si>
  <si>
    <t>Kroonuaia Kool</t>
  </si>
  <si>
    <t>Mart Reiniku Kool</t>
  </si>
  <si>
    <t>Veeriku Kool</t>
  </si>
  <si>
    <t>Annelinna Gümnaasium</t>
  </si>
  <si>
    <t>Descartes´i Lütseum</t>
  </si>
  <si>
    <t>Forseliuse Gümnaasium</t>
  </si>
  <si>
    <t>Hugo Treffneri Gümnaasium</t>
  </si>
  <si>
    <t>Jaan Poska Gümnaasium</t>
  </si>
  <si>
    <t xml:space="preserve"> Kivilinna Gümnaasium</t>
  </si>
  <si>
    <t xml:space="preserve"> Kommertsgümnaasium</t>
  </si>
  <si>
    <t>Kunstigümnaasium</t>
  </si>
  <si>
    <t>Miina Härma Gümnaasium</t>
  </si>
  <si>
    <t>Tamme Gümnaasium</t>
  </si>
  <si>
    <t>Vene Lütseum</t>
  </si>
  <si>
    <t>Täiskasvanute Gümnaasium</t>
  </si>
  <si>
    <t>09221</t>
  </si>
  <si>
    <t>09110</t>
  </si>
  <si>
    <t>Karlova Gümnaasium</t>
  </si>
  <si>
    <t>Raatuse Gümnaasium</t>
  </si>
  <si>
    <t>Lasteaiad</t>
  </si>
  <si>
    <t>Kesklinna Lastekeskus</t>
  </si>
  <si>
    <t>Lasteaed Meelespea</t>
  </si>
  <si>
    <t>Lasteaed Midrimaa</t>
  </si>
  <si>
    <t>Lasteaed Nukitsamees</t>
  </si>
  <si>
    <t>Lasteaed Ploomike</t>
  </si>
  <si>
    <t>Lasteaed Ristikhein</t>
  </si>
  <si>
    <t>Lasteaed Sirel</t>
  </si>
  <si>
    <t>Maarjamõisa Lasteaed</t>
  </si>
  <si>
    <t>Põhikoolid</t>
  </si>
  <si>
    <t>HARIDUSOSAKOND</t>
  </si>
  <si>
    <t xml:space="preserve">Asutus 
</t>
  </si>
  <si>
    <t>KIK</t>
  </si>
  <si>
    <t>3500.03</t>
  </si>
  <si>
    <t>valitsussektori sihtasutused</t>
  </si>
  <si>
    <t>uuringud</t>
  </si>
  <si>
    <t>põhivara müük</t>
  </si>
  <si>
    <t>KOKKU Linnamajanduse osakond</t>
  </si>
  <si>
    <t>Lastesõim Mesipuu</t>
  </si>
  <si>
    <t>Lasteaed Annike</t>
  </si>
  <si>
    <t>Lasteaed Helika</t>
  </si>
  <si>
    <t>Lasteaed Hellik</t>
  </si>
  <si>
    <t>Lasteaed Kannike</t>
  </si>
  <si>
    <t>Lasteaed Karoliine</t>
  </si>
  <si>
    <t>Lasteaed Kelluke</t>
  </si>
  <si>
    <t>Lasteaed Kivike</t>
  </si>
  <si>
    <t>Lasteaed Klaabu</t>
  </si>
  <si>
    <t>Lasteaed Krõll</t>
  </si>
  <si>
    <t>Lasteaed Lotte</t>
  </si>
  <si>
    <t>Lasteaed Mõmmik</t>
  </si>
  <si>
    <t>Lasteaed Sipsik</t>
  </si>
  <si>
    <t>Lasteaed Piilupesa</t>
  </si>
  <si>
    <t>Lasteaed Poku</t>
  </si>
  <si>
    <t>Lasteaed Päkapikk</t>
  </si>
  <si>
    <t>Lasteaed Pääsupesa</t>
  </si>
  <si>
    <t>Lasteaed Rukkilill</t>
  </si>
  <si>
    <t>Lasteaed Sass</t>
  </si>
  <si>
    <t>Lasteaed Triinu ja Taavi</t>
  </si>
  <si>
    <t>Lasteaed Tõruke</t>
  </si>
  <si>
    <t>Lasteaed Tähtvere</t>
  </si>
  <si>
    <t xml:space="preserve">Maarjamõisa Lasteaed </t>
  </si>
  <si>
    <t>Kokku lasteaiad</t>
  </si>
  <si>
    <t>PRIA</t>
  </si>
  <si>
    <t>PRIA,
TöötuK</t>
  </si>
  <si>
    <t>PRIA,
KIK</t>
  </si>
  <si>
    <t>kulud infotehnoloogiale</t>
  </si>
  <si>
    <t>ruumide ülalpidamiskulud</t>
  </si>
  <si>
    <t>Rahandusosakond</t>
  </si>
  <si>
    <t>muud ebatavalised kulud</t>
  </si>
  <si>
    <t>Kokku põhikoolid</t>
  </si>
  <si>
    <t>EITSA</t>
  </si>
  <si>
    <t>EKulK</t>
  </si>
  <si>
    <t>Descartes'i Lütseum</t>
  </si>
  <si>
    <t>Herbert Masingu Kool</t>
  </si>
  <si>
    <t>Kivilinna Gümnaasium</t>
  </si>
  <si>
    <t>Kommertsgümnaasium</t>
  </si>
  <si>
    <t>Kokku gümnaasiumid</t>
  </si>
  <si>
    <t>KaitseMin,
 EITSA</t>
  </si>
  <si>
    <t>HarMin,
EITSA</t>
  </si>
  <si>
    <t>KaitseMin,
 KIK</t>
  </si>
  <si>
    <t>Ekulk, KIK</t>
  </si>
  <si>
    <t>KaitseMin,
EITSA,
 KIK</t>
  </si>
  <si>
    <t>KaitseMin,
Ekulk,
EITSA</t>
  </si>
  <si>
    <t>Kokku haridusosakond</t>
  </si>
  <si>
    <t>lähetused</t>
  </si>
  <si>
    <t>EKulK,
ARC
KultMin</t>
  </si>
  <si>
    <t>Kokku kultuuriosakond</t>
  </si>
  <si>
    <t>KaitseMin, 
SotsMin,
EITSA</t>
  </si>
  <si>
    <t>Raatuse gümnaasium</t>
  </si>
  <si>
    <t>ARC,
Ekulk,
EITSA</t>
  </si>
  <si>
    <t xml:space="preserve">Tartu linna 2013. a majandamiseelarve sihtotstarbeliste vahendite (eelarve liik 25) täiendavate laekumiste </t>
  </si>
  <si>
    <t>*TöötuK - Töötukassa, RahMin - Rahandusministeerium, MaaVal - Maavalitsus, HaigeK - Haigekassa, SotsMin - Sotsiaalministeerium, HarMin - Haridusministeerium, KultMin-Kultuuriministeerium, KaitseMin - Kaitseministeerium, EKulK - Eesti Kultuurkapital, MajMin - Majandus- ja kommunikatsiooniministeerium, KIK - SA Keskkonnainvesteeringute Keskus, PRIA - Põllumajanduse Registrite ja Informatsiooni Amet, EITSA - Eesi Infotehnoloogia Sihtasutus, ARC- SA Archimedes</t>
  </si>
  <si>
    <t xml:space="preserve">Tartu linna haridusosakonna 2013. a majandamiseelarve sihtotstarbeliste vahendite  (eelarve liik 25) 
aasta alguse jääkide suunamine kulude katteks </t>
  </si>
  <si>
    <t>KÕIK KOKKU</t>
  </si>
  <si>
    <t>meditsiinikulud</t>
  </si>
  <si>
    <t>lepinguline töötasu</t>
  </si>
  <si>
    <t>Lasteaed Maarjamõisa</t>
  </si>
  <si>
    <t>eri- ja vormiriietus</t>
  </si>
  <si>
    <t>muu erivarustus</t>
  </si>
  <si>
    <t>administree-rimiskulud</t>
  </si>
</sst>
</file>

<file path=xl/styles.xml><?xml version="1.0" encoding="utf-8"?>
<styleSheet xmlns="http://schemas.openxmlformats.org/spreadsheetml/2006/main">
  <numFmts count="4">
    <numFmt numFmtId="43" formatCode="_-* #,##0.00\ _k_r_-;\-* #,##0.00\ _k_r_-;_-* &quot;-&quot;??\ _k_r_-;_-@_-"/>
    <numFmt numFmtId="164" formatCode="_(* #,##0.00_);_(* \(#,##0.00\);_(* &quot;-&quot;??_);_(@_)"/>
    <numFmt numFmtId="165" formatCode="_-* #,##0.0\ _k_r_-;\-* #,##0.0\ _k_r_-;_-* &quot;-&quot;??\ _k_r_-;_-@_-"/>
    <numFmt numFmtId="166" formatCode="#,##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quotePrefix="1" applyFont="1"/>
    <xf numFmtId="0" fontId="4" fillId="0" borderId="1" xfId="2" applyFont="1" applyBorder="1" applyAlignment="1">
      <alignment horizontal="center"/>
    </xf>
    <xf numFmtId="0" fontId="4" fillId="0" borderId="1" xfId="2" applyFont="1" applyBorder="1"/>
    <xf numFmtId="165" fontId="4" fillId="0" borderId="1" xfId="1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" xfId="2" applyFont="1" applyFill="1" applyBorder="1"/>
    <xf numFmtId="0" fontId="4" fillId="0" borderId="1" xfId="2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/>
    <xf numFmtId="0" fontId="3" fillId="0" borderId="0" xfId="0" quotePrefix="1" applyFont="1"/>
    <xf numFmtId="0" fontId="0" fillId="0" borderId="0" xfId="0" applyAlignment="1">
      <alignment horizontal="right"/>
    </xf>
    <xf numFmtId="3" fontId="7" fillId="0" borderId="1" xfId="2" applyNumberFormat="1" applyFont="1" applyFill="1" applyBorder="1" applyAlignment="1">
      <alignment horizontal="right"/>
    </xf>
    <xf numFmtId="0" fontId="4" fillId="0" borderId="1" xfId="2" applyFont="1" applyFill="1" applyBorder="1" applyAlignment="1">
      <alignment wrapText="1"/>
    </xf>
    <xf numFmtId="0" fontId="11" fillId="0" borderId="0" xfId="0" applyFont="1"/>
    <xf numFmtId="1" fontId="4" fillId="0" borderId="1" xfId="1" applyNumberFormat="1" applyFont="1" applyBorder="1" applyAlignment="1" applyProtection="1">
      <alignment horizontal="center"/>
      <protection locked="0"/>
    </xf>
    <xf numFmtId="1" fontId="4" fillId="0" borderId="1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/>
    <xf numFmtId="0" fontId="2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2" fillId="0" borderId="0" xfId="0" applyFont="1"/>
    <xf numFmtId="0" fontId="2" fillId="0" borderId="0" xfId="0" quotePrefix="1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166" fontId="13" fillId="0" borderId="1" xfId="0" applyNumberFormat="1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6" fillId="0" borderId="1" xfId="0" quotePrefix="1" applyFont="1" applyFill="1" applyBorder="1" applyAlignment="1">
      <alignment horizontal="right"/>
    </xf>
    <xf numFmtId="3" fontId="3" fillId="0" borderId="1" xfId="0" applyNumberFormat="1" applyFont="1" applyFill="1" applyBorder="1"/>
    <xf numFmtId="0" fontId="15" fillId="0" borderId="1" xfId="0" quotePrefix="1" applyFont="1" applyFill="1" applyBorder="1" applyAlignment="1">
      <alignment horizontal="right"/>
    </xf>
    <xf numFmtId="3" fontId="2" fillId="0" borderId="1" xfId="0" applyNumberFormat="1" applyFont="1" applyFill="1" applyBorder="1"/>
    <xf numFmtId="0" fontId="14" fillId="0" borderId="1" xfId="0" applyFont="1" applyBorder="1"/>
    <xf numFmtId="0" fontId="2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right" wrapText="1"/>
    </xf>
    <xf numFmtId="3" fontId="5" fillId="0" borderId="1" xfId="0" applyNumberFormat="1" applyFont="1" applyBorder="1" applyAlignment="1">
      <alignment horizontal="right"/>
    </xf>
    <xf numFmtId="3" fontId="7" fillId="0" borderId="1" xfId="2" applyNumberFormat="1" applyFont="1" applyBorder="1" applyAlignment="1">
      <alignment horizontal="center" wrapText="1"/>
    </xf>
    <xf numFmtId="3" fontId="7" fillId="0" borderId="1" xfId="3" applyNumberFormat="1" applyFont="1" applyBorder="1" applyAlignment="1" applyProtection="1">
      <alignment horizontal="right"/>
    </xf>
    <xf numFmtId="3" fontId="7" fillId="0" borderId="1" xfId="2" applyNumberFormat="1" applyFont="1" applyBorder="1" applyAlignment="1">
      <alignment horizontal="left" wrapText="1"/>
    </xf>
    <xf numFmtId="3" fontId="7" fillId="0" borderId="1" xfId="2" quotePrefix="1" applyNumberFormat="1" applyFont="1" applyBorder="1" applyAlignment="1">
      <alignment horizontal="center" wrapText="1"/>
    </xf>
    <xf numFmtId="3" fontId="7" fillId="0" borderId="1" xfId="3" applyNumberFormat="1" applyFont="1" applyFill="1" applyBorder="1"/>
    <xf numFmtId="3" fontId="6" fillId="0" borderId="1" xfId="3" applyNumberFormat="1" applyFont="1" applyFill="1" applyBorder="1"/>
    <xf numFmtId="3" fontId="6" fillId="0" borderId="1" xfId="3" applyNumberFormat="1" applyFont="1" applyBorder="1" applyAlignment="1" applyProtection="1">
      <alignment horizontal="right"/>
    </xf>
    <xf numFmtId="166" fontId="7" fillId="0" borderId="1" xfId="3" quotePrefix="1" applyNumberFormat="1" applyFont="1" applyBorder="1" applyAlignment="1">
      <alignment wrapText="1"/>
    </xf>
    <xf numFmtId="166" fontId="6" fillId="0" borderId="1" xfId="3" quotePrefix="1" applyNumberFormat="1" applyFont="1" applyBorder="1" applyAlignment="1">
      <alignment wrapText="1"/>
    </xf>
    <xf numFmtId="3" fontId="6" fillId="0" borderId="1" xfId="3" applyNumberFormat="1" applyFont="1" applyBorder="1"/>
    <xf numFmtId="0" fontId="6" fillId="0" borderId="1" xfId="2" applyFont="1" applyBorder="1" applyAlignment="1">
      <alignment horizontal="center" vertical="center" textRotation="90" wrapText="1"/>
    </xf>
    <xf numFmtId="3" fontId="6" fillId="0" borderId="1" xfId="2" applyNumberFormat="1" applyFont="1" applyBorder="1" applyAlignment="1">
      <alignment horizontal="right" wrapText="1"/>
    </xf>
    <xf numFmtId="3" fontId="6" fillId="0" borderId="1" xfId="2" quotePrefix="1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right"/>
    </xf>
    <xf numFmtId="0" fontId="6" fillId="0" borderId="0" xfId="2" applyFont="1"/>
    <xf numFmtId="0" fontId="17" fillId="0" borderId="0" xfId="0" applyFont="1"/>
    <xf numFmtId="166" fontId="6" fillId="0" borderId="0" xfId="2" applyNumberFormat="1" applyFont="1" applyBorder="1" applyAlignment="1">
      <alignment horizontal="left"/>
    </xf>
    <xf numFmtId="166" fontId="7" fillId="0" borderId="1" xfId="2" applyNumberFormat="1" applyFont="1" applyBorder="1" applyAlignment="1">
      <alignment horizontal="center" wrapText="1"/>
    </xf>
    <xf numFmtId="166" fontId="6" fillId="0" borderId="1" xfId="2" applyNumberFormat="1" applyFont="1" applyBorder="1" applyAlignment="1">
      <alignment horizontal="center" textRotation="90" wrapText="1"/>
    </xf>
    <xf numFmtId="166" fontId="7" fillId="0" borderId="1" xfId="3" applyNumberFormat="1" applyFont="1" applyBorder="1" applyAlignment="1" applyProtection="1">
      <alignment horizontal="center" wrapText="1"/>
    </xf>
    <xf numFmtId="166" fontId="6" fillId="0" borderId="1" xfId="2" applyNumberFormat="1" applyFont="1" applyBorder="1" applyAlignment="1">
      <alignment horizontal="center" vertical="center" textRotation="90" wrapText="1"/>
    </xf>
    <xf numFmtId="1" fontId="6" fillId="0" borderId="1" xfId="3" applyNumberFormat="1" applyFont="1" applyBorder="1" applyAlignment="1" applyProtection="1">
      <alignment horizontal="center"/>
    </xf>
    <xf numFmtId="0" fontId="18" fillId="0" borderId="0" xfId="0" applyFont="1"/>
    <xf numFmtId="166" fontId="6" fillId="0" borderId="0" xfId="2" applyNumberFormat="1" applyFont="1" applyBorder="1"/>
    <xf numFmtId="166" fontId="6" fillId="0" borderId="0" xfId="2" quotePrefix="1" applyNumberFormat="1" applyFont="1" applyBorder="1"/>
    <xf numFmtId="166" fontId="7" fillId="0" borderId="0" xfId="2" applyNumberFormat="1" applyFont="1" applyBorder="1"/>
    <xf numFmtId="3" fontId="7" fillId="0" borderId="0" xfId="2" applyNumberFormat="1" applyFont="1" applyBorder="1"/>
    <xf numFmtId="166" fontId="7" fillId="0" borderId="1" xfId="3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right"/>
    </xf>
    <xf numFmtId="166" fontId="6" fillId="0" borderId="0" xfId="3" quotePrefix="1" applyNumberFormat="1" applyFont="1" applyBorder="1" applyAlignment="1">
      <alignment wrapText="1"/>
    </xf>
    <xf numFmtId="3" fontId="7" fillId="0" borderId="0" xfId="3" applyNumberFormat="1" applyFont="1" applyFill="1" applyBorder="1"/>
    <xf numFmtId="3" fontId="6" fillId="0" borderId="0" xfId="3" applyNumberFormat="1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4" fillId="0" borderId="1" xfId="2" applyFont="1" applyFill="1" applyBorder="1"/>
    <xf numFmtId="3" fontId="6" fillId="0" borderId="1" xfId="2" applyNumberFormat="1" applyFont="1" applyFill="1" applyBorder="1" applyAlignment="1">
      <alignment horizontal="right"/>
    </xf>
    <xf numFmtId="3" fontId="6" fillId="0" borderId="1" xfId="2" applyNumberFormat="1" applyFont="1" applyFill="1" applyBorder="1"/>
    <xf numFmtId="0" fontId="4" fillId="0" borderId="1" xfId="0" applyFont="1" applyFill="1" applyBorder="1"/>
    <xf numFmtId="3" fontId="4" fillId="0" borderId="1" xfId="2" applyNumberFormat="1" applyFont="1" applyFill="1" applyBorder="1" applyAlignment="1">
      <alignment horizontal="right"/>
    </xf>
    <xf numFmtId="3" fontId="5" fillId="0" borderId="1" xfId="2" applyNumberFormat="1" applyFont="1" applyFill="1" applyBorder="1" applyAlignment="1">
      <alignment horizontal="right"/>
    </xf>
    <xf numFmtId="0" fontId="4" fillId="0" borderId="1" xfId="2" applyFont="1" applyBorder="1" applyAlignment="1">
      <alignment horizontal="center" vertical="center" textRotation="90"/>
    </xf>
    <xf numFmtId="165" fontId="4" fillId="0" borderId="1" xfId="1" applyNumberFormat="1" applyFont="1" applyFill="1" applyBorder="1" applyAlignment="1" applyProtection="1">
      <alignment horizontal="center" vertical="center" textRotation="90" wrapText="1"/>
    </xf>
    <xf numFmtId="0" fontId="6" fillId="0" borderId="1" xfId="2" applyFont="1" applyBorder="1" applyAlignment="1">
      <alignment horizontal="right"/>
    </xf>
    <xf numFmtId="0" fontId="6" fillId="0" borderId="1" xfId="2" quotePrefix="1" applyFont="1" applyFill="1" applyBorder="1" applyAlignment="1">
      <alignment horizontal="right"/>
    </xf>
    <xf numFmtId="0" fontId="7" fillId="0" borderId="1" xfId="2" applyFont="1" applyFill="1" applyBorder="1" applyAlignment="1">
      <alignment horizontal="right"/>
    </xf>
    <xf numFmtId="0" fontId="7" fillId="0" borderId="1" xfId="2" quotePrefix="1" applyFont="1" applyFill="1" applyBorder="1" applyAlignment="1">
      <alignment horizontal="right"/>
    </xf>
    <xf numFmtId="3" fontId="20" fillId="0" borderId="1" xfId="3" applyNumberFormat="1" applyFont="1" applyBorder="1" applyAlignment="1" applyProtection="1">
      <alignment horizontal="center"/>
    </xf>
    <xf numFmtId="0" fontId="4" fillId="0" borderId="1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19" fillId="0" borderId="0" xfId="2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5" fillId="0" borderId="1" xfId="0" applyNumberFormat="1" applyFont="1" applyFill="1" applyBorder="1"/>
    <xf numFmtId="0" fontId="12" fillId="0" borderId="1" xfId="0" applyFont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opLeftCell="A52" workbookViewId="0">
      <selection activeCell="B71" sqref="B71"/>
    </sheetView>
  </sheetViews>
  <sheetFormatPr defaultRowHeight="15"/>
  <cols>
    <col min="1" max="1" width="5.28515625" style="1" bestFit="1" customWidth="1"/>
    <col min="2" max="2" width="23.28515625" style="1" customWidth="1"/>
    <col min="3" max="3" width="9.42578125" style="1" bestFit="1" customWidth="1"/>
    <col min="4" max="4" width="7.42578125" style="1" bestFit="1" customWidth="1"/>
    <col min="5" max="7" width="6.5703125" style="1" bestFit="1" customWidth="1"/>
    <col min="8" max="8" width="6.42578125" style="1" bestFit="1" customWidth="1"/>
    <col min="9" max="9" width="5.7109375" style="1" customWidth="1"/>
    <col min="10" max="10" width="5.42578125" style="22" bestFit="1" customWidth="1"/>
    <col min="11" max="11" width="7.42578125" style="1" bestFit="1" customWidth="1"/>
    <col min="12" max="12" width="5.42578125" style="1" bestFit="1" customWidth="1"/>
    <col min="13" max="14" width="6" style="1" customWidth="1"/>
    <col min="15" max="15" width="6" style="22" customWidth="1"/>
    <col min="16" max="16" width="6.42578125" style="1" bestFit="1" customWidth="1"/>
    <col min="17" max="17" width="5.42578125" style="22" bestFit="1" customWidth="1"/>
    <col min="18" max="18" width="6" style="1" customWidth="1"/>
    <col min="19" max="19" width="6" style="22" customWidth="1"/>
    <col min="20" max="21" width="6" style="1" customWidth="1"/>
    <col min="22" max="22" width="6.42578125" style="22" bestFit="1" customWidth="1"/>
    <col min="23" max="23" width="5.42578125" style="22" bestFit="1" customWidth="1"/>
    <col min="24" max="25" width="6.42578125" style="22" bestFit="1" customWidth="1"/>
    <col min="26" max="26" width="6.42578125" style="1" bestFit="1" customWidth="1"/>
    <col min="27" max="16384" width="9.140625" style="1"/>
  </cols>
  <sheetData>
    <row r="1" spans="1:26" ht="15.75">
      <c r="A1" s="89" t="s">
        <v>171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73"/>
      <c r="T1" s="20"/>
    </row>
    <row r="2" spans="1:26" ht="15.7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74"/>
      <c r="T2" s="21"/>
    </row>
    <row r="4" spans="1:26" ht="124.5" customHeight="1">
      <c r="A4" s="81" t="s">
        <v>1</v>
      </c>
      <c r="B4" s="81" t="s">
        <v>2</v>
      </c>
      <c r="C4" s="9" t="s">
        <v>3</v>
      </c>
      <c r="D4" s="11" t="s">
        <v>4</v>
      </c>
      <c r="E4" s="9" t="s">
        <v>5</v>
      </c>
      <c r="F4" s="9" t="s">
        <v>115</v>
      </c>
      <c r="G4" s="9" t="s">
        <v>6</v>
      </c>
      <c r="H4" s="9" t="s">
        <v>7</v>
      </c>
      <c r="I4" s="9" t="s">
        <v>8</v>
      </c>
      <c r="J4" s="9" t="s">
        <v>117</v>
      </c>
      <c r="K4" s="11" t="s">
        <v>9</v>
      </c>
      <c r="L4" s="7" t="s">
        <v>11</v>
      </c>
      <c r="M4" s="7" t="s">
        <v>11</v>
      </c>
      <c r="N4" s="7" t="s">
        <v>12</v>
      </c>
      <c r="O4" s="7" t="s">
        <v>69</v>
      </c>
      <c r="P4" s="7" t="s">
        <v>116</v>
      </c>
      <c r="Q4" s="7" t="s">
        <v>165</v>
      </c>
      <c r="R4" s="7" t="s">
        <v>13</v>
      </c>
      <c r="S4" s="7" t="s">
        <v>147</v>
      </c>
      <c r="T4" s="7" t="s">
        <v>33</v>
      </c>
      <c r="U4" s="82" t="s">
        <v>72</v>
      </c>
      <c r="V4" s="82" t="s">
        <v>146</v>
      </c>
      <c r="W4" s="82" t="s">
        <v>39</v>
      </c>
      <c r="X4" s="82" t="s">
        <v>75</v>
      </c>
      <c r="Y4" s="82" t="s">
        <v>76</v>
      </c>
      <c r="Z4" s="82" t="s">
        <v>14</v>
      </c>
    </row>
    <row r="5" spans="1:26">
      <c r="A5" s="83"/>
      <c r="B5" s="6"/>
      <c r="C5" s="6"/>
      <c r="D5" s="12"/>
      <c r="E5" s="5" t="s">
        <v>15</v>
      </c>
      <c r="F5" s="5" t="s">
        <v>114</v>
      </c>
      <c r="G5" s="5" t="s">
        <v>16</v>
      </c>
      <c r="H5" s="5" t="s">
        <v>17</v>
      </c>
      <c r="I5" s="5" t="s">
        <v>18</v>
      </c>
      <c r="J5" s="5">
        <v>3812</v>
      </c>
      <c r="K5" s="6"/>
      <c r="L5" s="18">
        <v>5002</v>
      </c>
      <c r="M5" s="18">
        <v>5005</v>
      </c>
      <c r="N5" s="18">
        <v>506</v>
      </c>
      <c r="O5" s="18">
        <v>5500</v>
      </c>
      <c r="P5" s="18">
        <v>5502</v>
      </c>
      <c r="Q5" s="18">
        <v>5503</v>
      </c>
      <c r="R5" s="18">
        <v>5504</v>
      </c>
      <c r="S5" s="18">
        <v>5511</v>
      </c>
      <c r="T5" s="18">
        <v>5512</v>
      </c>
      <c r="U5" s="19">
        <v>5513</v>
      </c>
      <c r="V5" s="19">
        <v>5514</v>
      </c>
      <c r="W5" s="19">
        <v>5515</v>
      </c>
      <c r="X5" s="19">
        <v>5521</v>
      </c>
      <c r="Y5" s="19">
        <v>5524</v>
      </c>
      <c r="Z5" s="19">
        <v>5525</v>
      </c>
    </row>
    <row r="6" spans="1:26">
      <c r="A6" s="84" t="s">
        <v>28</v>
      </c>
      <c r="B6" s="75" t="s">
        <v>29</v>
      </c>
      <c r="C6" s="75"/>
      <c r="D6" s="76">
        <f>SUM(E6:J6)</f>
        <v>192</v>
      </c>
      <c r="E6" s="76"/>
      <c r="F6" s="76"/>
      <c r="G6" s="76"/>
      <c r="H6" s="76"/>
      <c r="I6" s="76">
        <v>192</v>
      </c>
      <c r="J6" s="76"/>
      <c r="K6" s="77">
        <f>SUM(L6:Z6)</f>
        <v>192</v>
      </c>
      <c r="L6" s="76"/>
      <c r="M6" s="76"/>
      <c r="N6" s="76"/>
      <c r="O6" s="76"/>
      <c r="P6" s="76"/>
      <c r="Q6" s="76"/>
      <c r="R6" s="76">
        <v>192</v>
      </c>
      <c r="S6" s="76"/>
      <c r="T6" s="76"/>
      <c r="U6" s="76"/>
      <c r="V6" s="76"/>
      <c r="W6" s="76"/>
      <c r="X6" s="76"/>
      <c r="Y6" s="76"/>
      <c r="Z6" s="76"/>
    </row>
    <row r="7" spans="1:26" s="22" customFormat="1">
      <c r="A7" s="84" t="s">
        <v>55</v>
      </c>
      <c r="B7" s="75" t="s">
        <v>53</v>
      </c>
      <c r="C7" s="75" t="s">
        <v>113</v>
      </c>
      <c r="D7" s="76">
        <f t="shared" ref="D7:D56" si="0">SUM(E7:J7)</f>
        <v>11772</v>
      </c>
      <c r="E7" s="76"/>
      <c r="F7" s="76">
        <v>11772</v>
      </c>
      <c r="G7" s="76"/>
      <c r="H7" s="76"/>
      <c r="I7" s="76"/>
      <c r="J7" s="76"/>
      <c r="K7" s="77">
        <f>SUM(L7:Z7)</f>
        <v>11772</v>
      </c>
      <c r="L7" s="76"/>
      <c r="M7" s="76"/>
      <c r="N7" s="76"/>
      <c r="O7" s="76"/>
      <c r="P7" s="76">
        <v>11772</v>
      </c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>
      <c r="A8" s="84" t="s">
        <v>30</v>
      </c>
      <c r="B8" s="75" t="s">
        <v>31</v>
      </c>
      <c r="C8" s="75" t="s">
        <v>32</v>
      </c>
      <c r="D8" s="76">
        <f t="shared" si="0"/>
        <v>2504</v>
      </c>
      <c r="E8" s="76">
        <v>2504</v>
      </c>
      <c r="F8" s="76"/>
      <c r="G8" s="76"/>
      <c r="H8" s="76"/>
      <c r="I8" s="76"/>
      <c r="J8" s="76"/>
      <c r="K8" s="77">
        <f>SUM(L8:Z8)</f>
        <v>2504</v>
      </c>
      <c r="L8" s="76"/>
      <c r="M8" s="76"/>
      <c r="N8" s="76"/>
      <c r="O8" s="76"/>
      <c r="P8" s="76"/>
      <c r="Q8" s="76"/>
      <c r="R8" s="76"/>
      <c r="S8" s="76"/>
      <c r="T8" s="76">
        <v>2504</v>
      </c>
      <c r="U8" s="76"/>
      <c r="V8" s="76"/>
      <c r="W8" s="76"/>
      <c r="X8" s="76"/>
      <c r="Y8" s="76"/>
      <c r="Z8" s="76"/>
    </row>
    <row r="9" spans="1:26">
      <c r="A9" s="84" t="s">
        <v>19</v>
      </c>
      <c r="B9" s="75" t="s">
        <v>43</v>
      </c>
      <c r="C9" s="75"/>
      <c r="D9" s="76">
        <f t="shared" si="0"/>
        <v>1000</v>
      </c>
      <c r="E9" s="76"/>
      <c r="F9" s="76"/>
      <c r="G9" s="76"/>
      <c r="H9" s="76"/>
      <c r="I9" s="76"/>
      <c r="J9" s="76">
        <v>1000</v>
      </c>
      <c r="K9" s="77">
        <f>SUM(L9:Z9)</f>
        <v>1000</v>
      </c>
      <c r="L9" s="76"/>
      <c r="M9" s="76"/>
      <c r="N9" s="76"/>
      <c r="O9" s="76"/>
      <c r="P9" s="76"/>
      <c r="Q9" s="76"/>
      <c r="R9" s="76"/>
      <c r="S9" s="76"/>
      <c r="T9" s="76"/>
      <c r="U9" s="76">
        <v>1000</v>
      </c>
      <c r="V9" s="76"/>
      <c r="W9" s="76"/>
      <c r="X9" s="76"/>
      <c r="Y9" s="76"/>
      <c r="Z9" s="76"/>
    </row>
    <row r="10" spans="1:26">
      <c r="A10" s="85"/>
      <c r="B10" s="8" t="s">
        <v>118</v>
      </c>
      <c r="C10" s="8"/>
      <c r="D10" s="15">
        <f t="shared" si="0"/>
        <v>15468</v>
      </c>
      <c r="E10" s="15">
        <f>SUM(E6:E9)</f>
        <v>2504</v>
      </c>
      <c r="F10" s="15">
        <f t="shared" ref="F10:Z10" si="1">SUM(F6:F9)</f>
        <v>11772</v>
      </c>
      <c r="G10" s="15">
        <f t="shared" si="1"/>
        <v>0</v>
      </c>
      <c r="H10" s="15">
        <f t="shared" si="1"/>
        <v>0</v>
      </c>
      <c r="I10" s="15">
        <f t="shared" si="1"/>
        <v>192</v>
      </c>
      <c r="J10" s="15">
        <f t="shared" si="1"/>
        <v>1000</v>
      </c>
      <c r="K10" s="15">
        <f t="shared" si="1"/>
        <v>15468</v>
      </c>
      <c r="L10" s="15">
        <f t="shared" si="1"/>
        <v>0</v>
      </c>
      <c r="M10" s="15">
        <f t="shared" si="1"/>
        <v>0</v>
      </c>
      <c r="N10" s="15">
        <f t="shared" si="1"/>
        <v>0</v>
      </c>
      <c r="O10" s="15">
        <f t="shared" ref="O10:S10" si="2">SUM(O6:O9)</f>
        <v>0</v>
      </c>
      <c r="P10" s="15">
        <f t="shared" si="2"/>
        <v>11772</v>
      </c>
      <c r="Q10" s="15">
        <f t="shared" si="2"/>
        <v>0</v>
      </c>
      <c r="R10" s="15">
        <f t="shared" si="2"/>
        <v>192</v>
      </c>
      <c r="S10" s="15">
        <f t="shared" si="2"/>
        <v>0</v>
      </c>
      <c r="T10" s="15">
        <f t="shared" si="1"/>
        <v>2504</v>
      </c>
      <c r="U10" s="15">
        <f t="shared" si="1"/>
        <v>1000</v>
      </c>
      <c r="V10" s="15">
        <f t="shared" ref="V10" si="3">SUM(V6:V9)</f>
        <v>0</v>
      </c>
      <c r="W10" s="15">
        <f t="shared" ref="W10:Y10" si="4">SUM(W6:W9)</f>
        <v>0</v>
      </c>
      <c r="X10" s="15">
        <f t="shared" si="4"/>
        <v>0</v>
      </c>
      <c r="Y10" s="15">
        <f t="shared" si="4"/>
        <v>0</v>
      </c>
      <c r="Z10" s="15">
        <f t="shared" si="1"/>
        <v>0</v>
      </c>
    </row>
    <row r="11" spans="1:26" s="22" customFormat="1">
      <c r="A11" s="84" t="s">
        <v>98</v>
      </c>
      <c r="B11" s="78" t="s">
        <v>119</v>
      </c>
      <c r="C11" s="75" t="s">
        <v>143</v>
      </c>
      <c r="D11" s="79">
        <f t="shared" si="0"/>
        <v>560</v>
      </c>
      <c r="E11" s="79">
        <v>560</v>
      </c>
      <c r="F11" s="79"/>
      <c r="G11" s="79"/>
      <c r="H11" s="79"/>
      <c r="I11" s="79"/>
      <c r="J11" s="79"/>
      <c r="K11" s="79">
        <f t="shared" ref="K11:K38" si="5">SUM(L11:Z11)</f>
        <v>560</v>
      </c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>
        <v>560</v>
      </c>
      <c r="Y11" s="79"/>
      <c r="Z11" s="79"/>
    </row>
    <row r="12" spans="1:26" s="22" customFormat="1">
      <c r="A12" s="84" t="s">
        <v>98</v>
      </c>
      <c r="B12" s="78" t="s">
        <v>120</v>
      </c>
      <c r="C12" s="75" t="s">
        <v>143</v>
      </c>
      <c r="D12" s="79">
        <f t="shared" si="0"/>
        <v>910</v>
      </c>
      <c r="E12" s="79">
        <v>910</v>
      </c>
      <c r="F12" s="79"/>
      <c r="G12" s="79"/>
      <c r="H12" s="79"/>
      <c r="I12" s="79"/>
      <c r="J12" s="79"/>
      <c r="K12" s="79">
        <f t="shared" si="5"/>
        <v>910</v>
      </c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>
        <v>910</v>
      </c>
      <c r="Y12" s="79"/>
      <c r="Z12" s="79"/>
    </row>
    <row r="13" spans="1:26" s="22" customFormat="1">
      <c r="A13" s="84" t="s">
        <v>98</v>
      </c>
      <c r="B13" s="78" t="s">
        <v>121</v>
      </c>
      <c r="C13" s="75" t="s">
        <v>143</v>
      </c>
      <c r="D13" s="79">
        <f t="shared" si="0"/>
        <v>1352</v>
      </c>
      <c r="E13" s="79">
        <v>1050</v>
      </c>
      <c r="F13" s="79"/>
      <c r="G13" s="79"/>
      <c r="H13" s="79">
        <v>302</v>
      </c>
      <c r="I13" s="79"/>
      <c r="J13" s="79"/>
      <c r="K13" s="79">
        <f t="shared" si="5"/>
        <v>1352</v>
      </c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>
        <v>302</v>
      </c>
      <c r="X13" s="79">
        <v>1050</v>
      </c>
      <c r="Y13" s="79"/>
      <c r="Z13" s="79"/>
    </row>
    <row r="14" spans="1:26" s="22" customFormat="1">
      <c r="A14" s="84" t="s">
        <v>98</v>
      </c>
      <c r="B14" s="78" t="s">
        <v>122</v>
      </c>
      <c r="C14" s="75" t="s">
        <v>143</v>
      </c>
      <c r="D14" s="79">
        <f t="shared" si="0"/>
        <v>1520</v>
      </c>
      <c r="E14" s="79">
        <v>1520</v>
      </c>
      <c r="F14" s="79"/>
      <c r="G14" s="79"/>
      <c r="H14" s="79"/>
      <c r="I14" s="79"/>
      <c r="J14" s="79"/>
      <c r="K14" s="79">
        <f t="shared" si="5"/>
        <v>1520</v>
      </c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>
        <v>1520</v>
      </c>
      <c r="Y14" s="79"/>
      <c r="Z14" s="79"/>
    </row>
    <row r="15" spans="1:26" s="22" customFormat="1">
      <c r="A15" s="84" t="s">
        <v>98</v>
      </c>
      <c r="B15" s="78" t="s">
        <v>123</v>
      </c>
      <c r="C15" s="75" t="s">
        <v>143</v>
      </c>
      <c r="D15" s="79">
        <f t="shared" si="0"/>
        <v>2370</v>
      </c>
      <c r="E15" s="79">
        <v>2370</v>
      </c>
      <c r="F15" s="79"/>
      <c r="G15" s="79"/>
      <c r="H15" s="79"/>
      <c r="I15" s="79"/>
      <c r="J15" s="79"/>
      <c r="K15" s="79">
        <f t="shared" si="5"/>
        <v>2370</v>
      </c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>
        <v>2370</v>
      </c>
      <c r="Y15" s="79"/>
      <c r="Z15" s="79"/>
    </row>
    <row r="16" spans="1:26" s="22" customFormat="1">
      <c r="A16" s="84" t="s">
        <v>98</v>
      </c>
      <c r="B16" s="78" t="s">
        <v>124</v>
      </c>
      <c r="C16" s="75" t="s">
        <v>143</v>
      </c>
      <c r="D16" s="79">
        <f t="shared" si="0"/>
        <v>1220</v>
      </c>
      <c r="E16" s="79">
        <v>1220</v>
      </c>
      <c r="F16" s="79"/>
      <c r="G16" s="79"/>
      <c r="H16" s="79"/>
      <c r="I16" s="79"/>
      <c r="J16" s="79"/>
      <c r="K16" s="79">
        <f t="shared" si="5"/>
        <v>1220</v>
      </c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>
        <v>1220</v>
      </c>
      <c r="Y16" s="79"/>
      <c r="Z16" s="79"/>
    </row>
    <row r="17" spans="1:26" s="22" customFormat="1">
      <c r="A17" s="84" t="s">
        <v>98</v>
      </c>
      <c r="B17" s="78" t="s">
        <v>125</v>
      </c>
      <c r="C17" s="75" t="s">
        <v>143</v>
      </c>
      <c r="D17" s="79">
        <f t="shared" si="0"/>
        <v>1870</v>
      </c>
      <c r="E17" s="79">
        <v>1870</v>
      </c>
      <c r="F17" s="79"/>
      <c r="G17" s="79"/>
      <c r="H17" s="79"/>
      <c r="I17" s="79"/>
      <c r="J17" s="79"/>
      <c r="K17" s="79">
        <f t="shared" si="5"/>
        <v>1870</v>
      </c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>
        <v>1870</v>
      </c>
      <c r="Y17" s="79"/>
      <c r="Z17" s="79"/>
    </row>
    <row r="18" spans="1:26" s="22" customFormat="1">
      <c r="A18" s="84" t="s">
        <v>98</v>
      </c>
      <c r="B18" s="78" t="s">
        <v>126</v>
      </c>
      <c r="C18" s="75" t="s">
        <v>143</v>
      </c>
      <c r="D18" s="79">
        <f t="shared" si="0"/>
        <v>2110</v>
      </c>
      <c r="E18" s="79">
        <v>2110</v>
      </c>
      <c r="F18" s="79"/>
      <c r="G18" s="79"/>
      <c r="H18" s="79"/>
      <c r="I18" s="79"/>
      <c r="J18" s="79"/>
      <c r="K18" s="79">
        <f t="shared" si="5"/>
        <v>2110</v>
      </c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>
        <v>2110</v>
      </c>
      <c r="Y18" s="79"/>
      <c r="Z18" s="79"/>
    </row>
    <row r="19" spans="1:26" s="22" customFormat="1">
      <c r="A19" s="84" t="s">
        <v>98</v>
      </c>
      <c r="B19" s="78" t="s">
        <v>127</v>
      </c>
      <c r="C19" s="75" t="s">
        <v>143</v>
      </c>
      <c r="D19" s="79">
        <f t="shared" si="0"/>
        <v>930</v>
      </c>
      <c r="E19" s="79">
        <v>930</v>
      </c>
      <c r="F19" s="79"/>
      <c r="G19" s="79"/>
      <c r="H19" s="79"/>
      <c r="I19" s="79"/>
      <c r="J19" s="79"/>
      <c r="K19" s="79">
        <f t="shared" si="5"/>
        <v>930</v>
      </c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>
        <v>930</v>
      </c>
      <c r="Y19" s="79"/>
      <c r="Z19" s="79"/>
    </row>
    <row r="20" spans="1:26" s="22" customFormat="1">
      <c r="A20" s="84" t="s">
        <v>98</v>
      </c>
      <c r="B20" s="78" t="s">
        <v>128</v>
      </c>
      <c r="C20" s="75" t="s">
        <v>143</v>
      </c>
      <c r="D20" s="79">
        <f t="shared" si="0"/>
        <v>2220</v>
      </c>
      <c r="E20" s="79">
        <v>2220</v>
      </c>
      <c r="F20" s="79"/>
      <c r="G20" s="79"/>
      <c r="H20" s="79"/>
      <c r="I20" s="79"/>
      <c r="J20" s="79"/>
      <c r="K20" s="79">
        <f t="shared" si="5"/>
        <v>2220</v>
      </c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>
        <v>2220</v>
      </c>
      <c r="Y20" s="79"/>
      <c r="Z20" s="79"/>
    </row>
    <row r="21" spans="1:26" s="22" customFormat="1">
      <c r="A21" s="84" t="s">
        <v>98</v>
      </c>
      <c r="B21" s="78" t="s">
        <v>129</v>
      </c>
      <c r="C21" s="75" t="s">
        <v>143</v>
      </c>
      <c r="D21" s="79">
        <f t="shared" si="0"/>
        <v>710</v>
      </c>
      <c r="E21" s="79">
        <v>710</v>
      </c>
      <c r="F21" s="79"/>
      <c r="G21" s="79"/>
      <c r="H21" s="79"/>
      <c r="I21" s="79"/>
      <c r="J21" s="79"/>
      <c r="K21" s="79">
        <f t="shared" si="5"/>
        <v>710</v>
      </c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>
        <v>710</v>
      </c>
      <c r="Y21" s="79"/>
      <c r="Z21" s="79"/>
    </row>
    <row r="22" spans="1:26" s="22" customFormat="1">
      <c r="A22" s="84" t="s">
        <v>98</v>
      </c>
      <c r="B22" s="78" t="s">
        <v>103</v>
      </c>
      <c r="C22" s="75" t="s">
        <v>143</v>
      </c>
      <c r="D22" s="79">
        <f t="shared" si="0"/>
        <v>720</v>
      </c>
      <c r="E22" s="79">
        <v>720</v>
      </c>
      <c r="F22" s="79"/>
      <c r="G22" s="79"/>
      <c r="H22" s="79"/>
      <c r="I22" s="79"/>
      <c r="J22" s="79"/>
      <c r="K22" s="79">
        <f t="shared" si="5"/>
        <v>720</v>
      </c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>
        <v>720</v>
      </c>
      <c r="Y22" s="79"/>
      <c r="Z22" s="79"/>
    </row>
    <row r="23" spans="1:26" s="22" customFormat="1">
      <c r="A23" s="84" t="s">
        <v>98</v>
      </c>
      <c r="B23" s="78" t="s">
        <v>104</v>
      </c>
      <c r="C23" s="75" t="s">
        <v>143</v>
      </c>
      <c r="D23" s="79">
        <f t="shared" si="0"/>
        <v>1270</v>
      </c>
      <c r="E23" s="79">
        <v>1270</v>
      </c>
      <c r="F23" s="79"/>
      <c r="G23" s="79"/>
      <c r="H23" s="79"/>
      <c r="I23" s="79"/>
      <c r="J23" s="79"/>
      <c r="K23" s="79">
        <f t="shared" si="5"/>
        <v>1270</v>
      </c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>
        <v>1270</v>
      </c>
      <c r="Y23" s="79"/>
      <c r="Z23" s="79"/>
    </row>
    <row r="24" spans="1:26" s="22" customFormat="1">
      <c r="A24" s="84" t="s">
        <v>98</v>
      </c>
      <c r="B24" s="78" t="s">
        <v>130</v>
      </c>
      <c r="C24" s="75" t="s">
        <v>143</v>
      </c>
      <c r="D24" s="79">
        <f t="shared" si="0"/>
        <v>1230</v>
      </c>
      <c r="E24" s="79">
        <v>1230</v>
      </c>
      <c r="F24" s="79"/>
      <c r="G24" s="79"/>
      <c r="H24" s="79"/>
      <c r="I24" s="79"/>
      <c r="J24" s="79"/>
      <c r="K24" s="79">
        <f t="shared" si="5"/>
        <v>1230</v>
      </c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>
        <v>1230</v>
      </c>
      <c r="Y24" s="79"/>
      <c r="Z24" s="79"/>
    </row>
    <row r="25" spans="1:26" s="22" customFormat="1">
      <c r="A25" s="84" t="s">
        <v>98</v>
      </c>
      <c r="B25" s="78" t="s">
        <v>131</v>
      </c>
      <c r="C25" s="75" t="s">
        <v>143</v>
      </c>
      <c r="D25" s="79">
        <f t="shared" si="0"/>
        <v>390</v>
      </c>
      <c r="E25" s="79"/>
      <c r="F25" s="79"/>
      <c r="G25" s="79"/>
      <c r="H25" s="79">
        <v>390</v>
      </c>
      <c r="I25" s="79"/>
      <c r="J25" s="79"/>
      <c r="K25" s="79">
        <f t="shared" si="5"/>
        <v>390</v>
      </c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>
        <v>390</v>
      </c>
      <c r="Z25" s="79"/>
    </row>
    <row r="26" spans="1:26" s="22" customFormat="1">
      <c r="A26" s="84" t="s">
        <v>98</v>
      </c>
      <c r="B26" s="78" t="s">
        <v>132</v>
      </c>
      <c r="C26" s="75" t="s">
        <v>143</v>
      </c>
      <c r="D26" s="79">
        <f t="shared" si="0"/>
        <v>1550</v>
      </c>
      <c r="E26" s="79">
        <v>1550</v>
      </c>
      <c r="F26" s="79"/>
      <c r="G26" s="79"/>
      <c r="H26" s="79"/>
      <c r="I26" s="79"/>
      <c r="J26" s="79"/>
      <c r="K26" s="79">
        <f t="shared" si="5"/>
        <v>1550</v>
      </c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>
        <v>1550</v>
      </c>
      <c r="Y26" s="79"/>
      <c r="Z26" s="79"/>
    </row>
    <row r="27" spans="1:26" s="22" customFormat="1" ht="26.25">
      <c r="A27" s="84" t="s">
        <v>98</v>
      </c>
      <c r="B27" s="78" t="s">
        <v>106</v>
      </c>
      <c r="C27" s="16" t="s">
        <v>144</v>
      </c>
      <c r="D27" s="79">
        <f t="shared" si="0"/>
        <v>1667</v>
      </c>
      <c r="E27" s="79">
        <v>550</v>
      </c>
      <c r="F27" s="79"/>
      <c r="G27" s="79">
        <v>868</v>
      </c>
      <c r="H27" s="79">
        <v>249</v>
      </c>
      <c r="I27" s="79"/>
      <c r="J27" s="79"/>
      <c r="K27" s="79">
        <f t="shared" si="5"/>
        <v>1667</v>
      </c>
      <c r="L27" s="79"/>
      <c r="M27" s="79"/>
      <c r="N27" s="79">
        <v>15</v>
      </c>
      <c r="O27" s="79"/>
      <c r="P27" s="79"/>
      <c r="Q27" s="79"/>
      <c r="R27" s="79">
        <v>1002</v>
      </c>
      <c r="S27" s="79"/>
      <c r="T27" s="79"/>
      <c r="U27" s="79"/>
      <c r="V27" s="79">
        <v>100</v>
      </c>
      <c r="W27" s="79"/>
      <c r="X27" s="79">
        <v>550</v>
      </c>
      <c r="Y27" s="79"/>
      <c r="Z27" s="79"/>
    </row>
    <row r="28" spans="1:26" s="22" customFormat="1">
      <c r="A28" s="84" t="s">
        <v>98</v>
      </c>
      <c r="B28" s="78" t="s">
        <v>133</v>
      </c>
      <c r="C28" s="75" t="s">
        <v>143</v>
      </c>
      <c r="D28" s="79">
        <f t="shared" si="0"/>
        <v>1600</v>
      </c>
      <c r="E28" s="79">
        <v>1600</v>
      </c>
      <c r="F28" s="79"/>
      <c r="G28" s="79"/>
      <c r="H28" s="79"/>
      <c r="I28" s="79"/>
      <c r="J28" s="79"/>
      <c r="K28" s="79">
        <f t="shared" si="5"/>
        <v>1600</v>
      </c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>
        <v>1600</v>
      </c>
      <c r="Y28" s="79"/>
      <c r="Z28" s="79"/>
    </row>
    <row r="29" spans="1:26" s="22" customFormat="1">
      <c r="A29" s="84" t="s">
        <v>98</v>
      </c>
      <c r="B29" s="78" t="s">
        <v>134</v>
      </c>
      <c r="C29" s="75" t="s">
        <v>143</v>
      </c>
      <c r="D29" s="79">
        <f t="shared" si="0"/>
        <v>2220</v>
      </c>
      <c r="E29" s="79">
        <v>280</v>
      </c>
      <c r="F29" s="79"/>
      <c r="G29" s="79"/>
      <c r="H29" s="79">
        <v>1940</v>
      </c>
      <c r="I29" s="79"/>
      <c r="J29" s="79"/>
      <c r="K29" s="79">
        <f t="shared" si="5"/>
        <v>2220</v>
      </c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>
        <v>1940</v>
      </c>
      <c r="X29" s="79">
        <v>280</v>
      </c>
      <c r="Y29" s="79"/>
      <c r="Z29" s="79"/>
    </row>
    <row r="30" spans="1:26" s="22" customFormat="1" ht="26.25">
      <c r="A30" s="84" t="s">
        <v>98</v>
      </c>
      <c r="B30" s="78" t="s">
        <v>135</v>
      </c>
      <c r="C30" s="16" t="s">
        <v>145</v>
      </c>
      <c r="D30" s="79">
        <f t="shared" si="0"/>
        <v>1698</v>
      </c>
      <c r="E30" s="79">
        <v>840</v>
      </c>
      <c r="F30" s="79">
        <v>858</v>
      </c>
      <c r="G30" s="79"/>
      <c r="H30" s="79"/>
      <c r="I30" s="79"/>
      <c r="J30" s="79"/>
      <c r="K30" s="79">
        <f t="shared" si="5"/>
        <v>1698</v>
      </c>
      <c r="L30" s="79"/>
      <c r="M30" s="79"/>
      <c r="N30" s="79"/>
      <c r="O30" s="79">
        <v>71</v>
      </c>
      <c r="P30" s="79"/>
      <c r="Q30" s="79"/>
      <c r="R30" s="79"/>
      <c r="S30" s="79"/>
      <c r="T30" s="79"/>
      <c r="U30" s="79"/>
      <c r="V30" s="79"/>
      <c r="W30" s="79"/>
      <c r="X30" s="79">
        <v>840</v>
      </c>
      <c r="Y30" s="79">
        <v>787</v>
      </c>
      <c r="Z30" s="79"/>
    </row>
    <row r="31" spans="1:26" s="22" customFormat="1">
      <c r="A31" s="84" t="s">
        <v>98</v>
      </c>
      <c r="B31" s="78" t="s">
        <v>107</v>
      </c>
      <c r="C31" s="75" t="s">
        <v>143</v>
      </c>
      <c r="D31" s="79">
        <f t="shared" si="0"/>
        <v>2024</v>
      </c>
      <c r="E31" s="79">
        <v>1620</v>
      </c>
      <c r="F31" s="79"/>
      <c r="G31" s="79"/>
      <c r="H31" s="79">
        <v>404</v>
      </c>
      <c r="I31" s="79"/>
      <c r="J31" s="79"/>
      <c r="K31" s="79">
        <f t="shared" si="5"/>
        <v>2024</v>
      </c>
      <c r="L31" s="79"/>
      <c r="M31" s="79"/>
      <c r="N31" s="79"/>
      <c r="O31" s="79"/>
      <c r="P31" s="79"/>
      <c r="Q31" s="79"/>
      <c r="R31" s="79"/>
      <c r="S31" s="79">
        <v>404</v>
      </c>
      <c r="T31" s="79"/>
      <c r="U31" s="79"/>
      <c r="V31" s="79"/>
      <c r="W31" s="79"/>
      <c r="X31" s="79">
        <v>1620</v>
      </c>
      <c r="Y31" s="79"/>
      <c r="Z31" s="79"/>
    </row>
    <row r="32" spans="1:26" s="22" customFormat="1">
      <c r="A32" s="84" t="s">
        <v>98</v>
      </c>
      <c r="B32" s="78" t="s">
        <v>136</v>
      </c>
      <c r="C32" s="75" t="s">
        <v>143</v>
      </c>
      <c r="D32" s="79">
        <f t="shared" si="0"/>
        <v>1020</v>
      </c>
      <c r="E32" s="79">
        <v>1020</v>
      </c>
      <c r="F32" s="79"/>
      <c r="G32" s="79"/>
      <c r="H32" s="79"/>
      <c r="I32" s="79"/>
      <c r="J32" s="79"/>
      <c r="K32" s="79">
        <f t="shared" si="5"/>
        <v>1020</v>
      </c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>
        <v>1020</v>
      </c>
      <c r="Y32" s="79"/>
      <c r="Z32" s="79"/>
    </row>
    <row r="33" spans="1:26" s="22" customFormat="1" ht="26.25">
      <c r="A33" s="84" t="s">
        <v>98</v>
      </c>
      <c r="B33" s="78" t="s">
        <v>137</v>
      </c>
      <c r="C33" s="16" t="s">
        <v>145</v>
      </c>
      <c r="D33" s="79">
        <f t="shared" si="0"/>
        <v>3581</v>
      </c>
      <c r="E33" s="79">
        <v>2120</v>
      </c>
      <c r="F33" s="79">
        <v>1461</v>
      </c>
      <c r="G33" s="79"/>
      <c r="H33" s="79"/>
      <c r="I33" s="79"/>
      <c r="J33" s="79"/>
      <c r="K33" s="79">
        <f t="shared" si="5"/>
        <v>3581</v>
      </c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>
        <v>2120</v>
      </c>
      <c r="Y33" s="79">
        <v>1461</v>
      </c>
      <c r="Z33" s="79"/>
    </row>
    <row r="34" spans="1:26" s="22" customFormat="1">
      <c r="A34" s="84" t="s">
        <v>98</v>
      </c>
      <c r="B34" s="78" t="s">
        <v>108</v>
      </c>
      <c r="C34" s="75" t="s">
        <v>143</v>
      </c>
      <c r="D34" s="79">
        <f t="shared" si="0"/>
        <v>827</v>
      </c>
      <c r="E34" s="79">
        <v>320</v>
      </c>
      <c r="F34" s="79"/>
      <c r="G34" s="79"/>
      <c r="H34" s="79">
        <v>207</v>
      </c>
      <c r="I34" s="79">
        <v>300</v>
      </c>
      <c r="J34" s="79"/>
      <c r="K34" s="79">
        <f t="shared" si="5"/>
        <v>827</v>
      </c>
      <c r="L34" s="79"/>
      <c r="M34" s="79"/>
      <c r="N34" s="79"/>
      <c r="O34" s="79"/>
      <c r="P34" s="79"/>
      <c r="Q34" s="79"/>
      <c r="R34" s="79">
        <v>80</v>
      </c>
      <c r="S34" s="79">
        <v>170</v>
      </c>
      <c r="T34" s="79"/>
      <c r="U34" s="79"/>
      <c r="V34" s="79">
        <v>207</v>
      </c>
      <c r="W34" s="79"/>
      <c r="X34" s="79">
        <v>320</v>
      </c>
      <c r="Y34" s="79"/>
      <c r="Z34" s="79">
        <v>50</v>
      </c>
    </row>
    <row r="35" spans="1:26" s="22" customFormat="1">
      <c r="A35" s="84" t="s">
        <v>98</v>
      </c>
      <c r="B35" s="78" t="s">
        <v>138</v>
      </c>
      <c r="C35" s="75" t="s">
        <v>143</v>
      </c>
      <c r="D35" s="79">
        <f t="shared" si="0"/>
        <v>2200</v>
      </c>
      <c r="E35" s="79">
        <v>2200</v>
      </c>
      <c r="F35" s="79"/>
      <c r="G35" s="79"/>
      <c r="H35" s="79"/>
      <c r="I35" s="79"/>
      <c r="J35" s="79"/>
      <c r="K35" s="79">
        <f t="shared" si="5"/>
        <v>2200</v>
      </c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>
        <v>2200</v>
      </c>
      <c r="Y35" s="79"/>
      <c r="Z35" s="79"/>
    </row>
    <row r="36" spans="1:26" s="22" customFormat="1">
      <c r="A36" s="84" t="s">
        <v>98</v>
      </c>
      <c r="B36" s="78" t="s">
        <v>139</v>
      </c>
      <c r="C36" s="75" t="s">
        <v>143</v>
      </c>
      <c r="D36" s="79">
        <f t="shared" si="0"/>
        <v>630</v>
      </c>
      <c r="E36" s="79">
        <v>630</v>
      </c>
      <c r="F36" s="79"/>
      <c r="G36" s="79"/>
      <c r="H36" s="79"/>
      <c r="I36" s="79"/>
      <c r="J36" s="79"/>
      <c r="K36" s="79">
        <f t="shared" si="5"/>
        <v>630</v>
      </c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>
        <v>630</v>
      </c>
      <c r="Y36" s="79"/>
      <c r="Z36" s="79"/>
    </row>
    <row r="37" spans="1:26" s="22" customFormat="1">
      <c r="A37" s="84" t="s">
        <v>98</v>
      </c>
      <c r="B37" s="78" t="s">
        <v>140</v>
      </c>
      <c r="C37" s="75" t="s">
        <v>143</v>
      </c>
      <c r="D37" s="79">
        <f t="shared" si="0"/>
        <v>2020</v>
      </c>
      <c r="E37" s="79">
        <v>1840</v>
      </c>
      <c r="F37" s="79"/>
      <c r="G37" s="79"/>
      <c r="H37" s="79">
        <v>180</v>
      </c>
      <c r="I37" s="79"/>
      <c r="J37" s="79"/>
      <c r="K37" s="79">
        <f t="shared" si="5"/>
        <v>2020</v>
      </c>
      <c r="L37" s="79"/>
      <c r="M37" s="79"/>
      <c r="N37" s="79"/>
      <c r="O37" s="79"/>
      <c r="P37" s="79"/>
      <c r="Q37" s="79"/>
      <c r="R37" s="79"/>
      <c r="S37" s="79">
        <v>180</v>
      </c>
      <c r="T37" s="79"/>
      <c r="U37" s="79"/>
      <c r="V37" s="79"/>
      <c r="W37" s="79"/>
      <c r="X37" s="79">
        <v>1840</v>
      </c>
      <c r="Y37" s="79"/>
      <c r="Z37" s="79"/>
    </row>
    <row r="38" spans="1:26" s="22" customFormat="1">
      <c r="A38" s="84" t="s">
        <v>98</v>
      </c>
      <c r="B38" s="78" t="s">
        <v>141</v>
      </c>
      <c r="C38" s="75" t="s">
        <v>143</v>
      </c>
      <c r="D38" s="79">
        <f t="shared" si="0"/>
        <v>1281</v>
      </c>
      <c r="E38" s="79">
        <v>1270</v>
      </c>
      <c r="F38" s="79"/>
      <c r="G38" s="79">
        <v>11</v>
      </c>
      <c r="H38" s="79"/>
      <c r="I38" s="79"/>
      <c r="J38" s="79"/>
      <c r="K38" s="79">
        <f t="shared" si="5"/>
        <v>1281</v>
      </c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>
        <v>11</v>
      </c>
      <c r="X38" s="79">
        <v>1270</v>
      </c>
      <c r="Y38" s="79"/>
      <c r="Z38" s="79"/>
    </row>
    <row r="39" spans="1:26" s="17" customFormat="1">
      <c r="A39" s="86" t="s">
        <v>98</v>
      </c>
      <c r="B39" s="8" t="s">
        <v>142</v>
      </c>
      <c r="C39" s="8"/>
      <c r="D39" s="80">
        <f t="shared" si="0"/>
        <v>41700</v>
      </c>
      <c r="E39" s="80">
        <f>SUM(E11:E38)</f>
        <v>34530</v>
      </c>
      <c r="F39" s="80">
        <f t="shared" ref="F39:Z39" si="6">SUM(F11:F38)</f>
        <v>2319</v>
      </c>
      <c r="G39" s="80">
        <f t="shared" si="6"/>
        <v>879</v>
      </c>
      <c r="H39" s="80">
        <f t="shared" si="6"/>
        <v>3672</v>
      </c>
      <c r="I39" s="80">
        <f t="shared" si="6"/>
        <v>300</v>
      </c>
      <c r="J39" s="80">
        <f t="shared" si="6"/>
        <v>0</v>
      </c>
      <c r="K39" s="80">
        <f t="shared" si="6"/>
        <v>41700</v>
      </c>
      <c r="L39" s="80">
        <f t="shared" si="6"/>
        <v>0</v>
      </c>
      <c r="M39" s="80">
        <f t="shared" si="6"/>
        <v>0</v>
      </c>
      <c r="N39" s="80">
        <f t="shared" si="6"/>
        <v>15</v>
      </c>
      <c r="O39" s="80">
        <f t="shared" ref="O39" si="7">SUM(O11:O38)</f>
        <v>71</v>
      </c>
      <c r="P39" s="80">
        <f t="shared" ref="P39:R39" si="8">SUM(P11:P38)</f>
        <v>0</v>
      </c>
      <c r="Q39" s="80">
        <f t="shared" si="8"/>
        <v>0</v>
      </c>
      <c r="R39" s="80">
        <f t="shared" si="8"/>
        <v>1082</v>
      </c>
      <c r="S39" s="80">
        <f t="shared" ref="S39" si="9">SUM(S11:S38)</f>
        <v>754</v>
      </c>
      <c r="T39" s="80">
        <f t="shared" si="6"/>
        <v>0</v>
      </c>
      <c r="U39" s="80">
        <f t="shared" si="6"/>
        <v>0</v>
      </c>
      <c r="V39" s="80">
        <f t="shared" si="6"/>
        <v>307</v>
      </c>
      <c r="W39" s="80">
        <f t="shared" ref="W39" si="10">SUM(W11:W38)</f>
        <v>2253</v>
      </c>
      <c r="X39" s="80">
        <f t="shared" ref="X39" si="11">SUM(X11:X38)</f>
        <v>34530</v>
      </c>
      <c r="Y39" s="80">
        <f t="shared" ref="Y39" si="12">SUM(Y11:Y38)</f>
        <v>2638</v>
      </c>
      <c r="Z39" s="80">
        <f t="shared" si="6"/>
        <v>50</v>
      </c>
    </row>
    <row r="40" spans="1:26" s="22" customFormat="1">
      <c r="A40" s="84" t="s">
        <v>80</v>
      </c>
      <c r="B40" s="75" t="s">
        <v>81</v>
      </c>
      <c r="C40" s="75" t="s">
        <v>151</v>
      </c>
      <c r="D40" s="79">
        <f t="shared" si="0"/>
        <v>800</v>
      </c>
      <c r="E40" s="79"/>
      <c r="F40" s="79">
        <v>800</v>
      </c>
      <c r="G40" s="79"/>
      <c r="H40" s="79"/>
      <c r="I40" s="79"/>
      <c r="J40" s="79"/>
      <c r="K40" s="79">
        <f t="shared" ref="K40:K55" si="13">SUM(L40:Z40)</f>
        <v>800</v>
      </c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>
        <v>800</v>
      </c>
      <c r="W40" s="79"/>
      <c r="X40" s="79"/>
      <c r="Y40" s="79"/>
      <c r="Z40" s="79"/>
    </row>
    <row r="41" spans="1:26" s="22" customFormat="1">
      <c r="A41" s="84" t="s">
        <v>80</v>
      </c>
      <c r="B41" s="75" t="s">
        <v>82</v>
      </c>
      <c r="C41" s="75" t="s">
        <v>152</v>
      </c>
      <c r="D41" s="79">
        <f t="shared" si="0"/>
        <v>1600</v>
      </c>
      <c r="E41" s="79"/>
      <c r="F41" s="79"/>
      <c r="G41" s="79">
        <v>800</v>
      </c>
      <c r="H41" s="79">
        <v>800</v>
      </c>
      <c r="I41" s="79"/>
      <c r="J41" s="79"/>
      <c r="K41" s="79">
        <f t="shared" si="13"/>
        <v>1600</v>
      </c>
      <c r="L41" s="79"/>
      <c r="M41" s="79">
        <v>165</v>
      </c>
      <c r="N41" s="79">
        <v>56</v>
      </c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>
        <v>1379</v>
      </c>
    </row>
    <row r="42" spans="1:26" s="22" customFormat="1">
      <c r="A42" s="84" t="s">
        <v>80</v>
      </c>
      <c r="B42" s="75" t="s">
        <v>84</v>
      </c>
      <c r="C42" s="75" t="s">
        <v>151</v>
      </c>
      <c r="D42" s="79">
        <f t="shared" si="0"/>
        <v>1975</v>
      </c>
      <c r="E42" s="79"/>
      <c r="F42" s="79">
        <v>1600</v>
      </c>
      <c r="G42" s="79"/>
      <c r="H42" s="79">
        <v>375</v>
      </c>
      <c r="I42" s="79"/>
      <c r="J42" s="79"/>
      <c r="K42" s="79">
        <f t="shared" si="13"/>
        <v>1975</v>
      </c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>
        <v>1600</v>
      </c>
      <c r="W42" s="79"/>
      <c r="X42" s="79"/>
      <c r="Y42" s="79"/>
      <c r="Z42" s="79">
        <v>375</v>
      </c>
    </row>
    <row r="43" spans="1:26" s="22" customFormat="1">
      <c r="A43" s="86" t="s">
        <v>80</v>
      </c>
      <c r="B43" s="8" t="s">
        <v>150</v>
      </c>
      <c r="C43" s="75"/>
      <c r="D43" s="80">
        <f t="shared" si="0"/>
        <v>4375</v>
      </c>
      <c r="E43" s="80">
        <f>SUM(E40:E42)</f>
        <v>0</v>
      </c>
      <c r="F43" s="80">
        <f t="shared" ref="F43:J43" si="14">SUM(F40:F42)</f>
        <v>2400</v>
      </c>
      <c r="G43" s="80">
        <f t="shared" si="14"/>
        <v>800</v>
      </c>
      <c r="H43" s="80">
        <f t="shared" si="14"/>
        <v>1175</v>
      </c>
      <c r="I43" s="80">
        <f t="shared" si="14"/>
        <v>0</v>
      </c>
      <c r="J43" s="80">
        <f t="shared" si="14"/>
        <v>0</v>
      </c>
      <c r="K43" s="80">
        <f t="shared" si="13"/>
        <v>4375</v>
      </c>
      <c r="L43" s="80">
        <f t="shared" ref="L43:Z43" si="15">SUM(L40:L42)</f>
        <v>0</v>
      </c>
      <c r="M43" s="80">
        <f t="shared" si="15"/>
        <v>165</v>
      </c>
      <c r="N43" s="80">
        <f t="shared" si="15"/>
        <v>56</v>
      </c>
      <c r="O43" s="80">
        <f t="shared" si="15"/>
        <v>0</v>
      </c>
      <c r="P43" s="80">
        <f t="shared" si="15"/>
        <v>0</v>
      </c>
      <c r="Q43" s="80">
        <f t="shared" ref="Q43:R43" si="16">SUM(Q40:Q42)</f>
        <v>0</v>
      </c>
      <c r="R43" s="80">
        <f t="shared" si="16"/>
        <v>0</v>
      </c>
      <c r="S43" s="80">
        <f t="shared" si="15"/>
        <v>0</v>
      </c>
      <c r="T43" s="80">
        <f t="shared" si="15"/>
        <v>0</v>
      </c>
      <c r="U43" s="80">
        <f t="shared" si="15"/>
        <v>0</v>
      </c>
      <c r="V43" s="80">
        <f t="shared" si="15"/>
        <v>2400</v>
      </c>
      <c r="W43" s="80">
        <f t="shared" si="15"/>
        <v>0</v>
      </c>
      <c r="X43" s="80">
        <f t="shared" si="15"/>
        <v>0</v>
      </c>
      <c r="Y43" s="80">
        <f t="shared" si="15"/>
        <v>0</v>
      </c>
      <c r="Z43" s="80">
        <f t="shared" si="15"/>
        <v>1754</v>
      </c>
    </row>
    <row r="44" spans="1:26" s="22" customFormat="1" ht="27.75" customHeight="1">
      <c r="A44" s="84" t="s">
        <v>46</v>
      </c>
      <c r="B44" s="75" t="s">
        <v>85</v>
      </c>
      <c r="C44" s="16" t="s">
        <v>158</v>
      </c>
      <c r="D44" s="79">
        <f t="shared" si="0"/>
        <v>16915</v>
      </c>
      <c r="E44" s="79">
        <v>13265</v>
      </c>
      <c r="F44" s="79">
        <v>3650</v>
      </c>
      <c r="G44" s="79"/>
      <c r="H44" s="79"/>
      <c r="I44" s="79"/>
      <c r="J44" s="79"/>
      <c r="K44" s="79">
        <f t="shared" si="13"/>
        <v>16915</v>
      </c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>
        <v>3650</v>
      </c>
      <c r="W44" s="79"/>
      <c r="X44" s="79"/>
      <c r="Y44" s="79">
        <v>2998</v>
      </c>
      <c r="Z44" s="79">
        <v>10267</v>
      </c>
    </row>
    <row r="45" spans="1:26" s="22" customFormat="1">
      <c r="A45" s="84" t="s">
        <v>46</v>
      </c>
      <c r="B45" s="75" t="s">
        <v>153</v>
      </c>
      <c r="C45" s="75"/>
      <c r="D45" s="79">
        <f t="shared" si="0"/>
        <v>600</v>
      </c>
      <c r="E45" s="79"/>
      <c r="F45" s="79"/>
      <c r="G45" s="79"/>
      <c r="H45" s="79">
        <v>600</v>
      </c>
      <c r="I45" s="79"/>
      <c r="J45" s="79"/>
      <c r="K45" s="79">
        <f t="shared" si="13"/>
        <v>600</v>
      </c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>
        <v>600</v>
      </c>
    </row>
    <row r="46" spans="1:26" s="22" customFormat="1" ht="26.25">
      <c r="A46" s="84" t="s">
        <v>46</v>
      </c>
      <c r="B46" s="75" t="s">
        <v>87</v>
      </c>
      <c r="C46" s="16" t="s">
        <v>159</v>
      </c>
      <c r="D46" s="79">
        <f t="shared" si="0"/>
        <v>2117</v>
      </c>
      <c r="E46" s="79">
        <v>1023</v>
      </c>
      <c r="F46" s="79">
        <v>1094</v>
      </c>
      <c r="G46" s="79"/>
      <c r="H46" s="79"/>
      <c r="I46" s="79"/>
      <c r="J46" s="79"/>
      <c r="K46" s="79">
        <f t="shared" si="13"/>
        <v>2117</v>
      </c>
      <c r="L46" s="79"/>
      <c r="M46" s="79"/>
      <c r="N46" s="79"/>
      <c r="O46" s="79">
        <v>364</v>
      </c>
      <c r="P46" s="79"/>
      <c r="Q46" s="79"/>
      <c r="R46" s="79">
        <v>390</v>
      </c>
      <c r="S46" s="79"/>
      <c r="T46" s="79"/>
      <c r="U46" s="79">
        <v>80</v>
      </c>
      <c r="V46" s="79"/>
      <c r="W46" s="79"/>
      <c r="X46" s="79"/>
      <c r="Y46" s="79">
        <v>1094</v>
      </c>
      <c r="Z46" s="79">
        <v>189</v>
      </c>
    </row>
    <row r="47" spans="1:26" s="22" customFormat="1" ht="26.25">
      <c r="A47" s="84" t="s">
        <v>46</v>
      </c>
      <c r="B47" s="75" t="s">
        <v>154</v>
      </c>
      <c r="C47" s="16" t="s">
        <v>158</v>
      </c>
      <c r="D47" s="79">
        <f t="shared" si="0"/>
        <v>4316</v>
      </c>
      <c r="E47" s="79">
        <f>1079+1992</f>
        <v>3071</v>
      </c>
      <c r="F47" s="79">
        <v>1245</v>
      </c>
      <c r="G47" s="79"/>
      <c r="H47" s="79"/>
      <c r="I47" s="79"/>
      <c r="J47" s="79"/>
      <c r="K47" s="79">
        <f t="shared" si="13"/>
        <v>4316</v>
      </c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>
        <v>1245</v>
      </c>
      <c r="W47" s="79"/>
      <c r="X47" s="79">
        <v>1079</v>
      </c>
      <c r="Y47" s="79">
        <v>1992</v>
      </c>
      <c r="Z47" s="79"/>
    </row>
    <row r="48" spans="1:26" s="22" customFormat="1" ht="26.25">
      <c r="A48" s="84" t="s">
        <v>46</v>
      </c>
      <c r="B48" s="75" t="s">
        <v>88</v>
      </c>
      <c r="C48" s="16" t="s">
        <v>160</v>
      </c>
      <c r="D48" s="79">
        <f t="shared" si="0"/>
        <v>6016</v>
      </c>
      <c r="E48" s="79">
        <f>1082+534</f>
        <v>1616</v>
      </c>
      <c r="F48" s="79">
        <v>4400</v>
      </c>
      <c r="G48" s="79"/>
      <c r="H48" s="79"/>
      <c r="I48" s="79"/>
      <c r="J48" s="79"/>
      <c r="K48" s="79">
        <f t="shared" si="13"/>
        <v>6016</v>
      </c>
      <c r="L48" s="79">
        <v>955</v>
      </c>
      <c r="M48" s="79">
        <v>710</v>
      </c>
      <c r="N48" s="79">
        <v>566</v>
      </c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>
        <v>3785</v>
      </c>
    </row>
    <row r="49" spans="1:27" s="22" customFormat="1" ht="26.25">
      <c r="A49" s="84" t="s">
        <v>46</v>
      </c>
      <c r="B49" s="75" t="s">
        <v>89</v>
      </c>
      <c r="C49" s="16" t="s">
        <v>160</v>
      </c>
      <c r="D49" s="79">
        <f t="shared" si="0"/>
        <v>6633</v>
      </c>
      <c r="E49" s="79">
        <v>4052</v>
      </c>
      <c r="F49" s="79">
        <v>2581</v>
      </c>
      <c r="G49" s="79"/>
      <c r="H49" s="79"/>
      <c r="I49" s="79"/>
      <c r="J49" s="79"/>
      <c r="K49" s="79">
        <f t="shared" si="13"/>
        <v>6633</v>
      </c>
      <c r="L49" s="79">
        <v>119</v>
      </c>
      <c r="M49" s="79"/>
      <c r="N49" s="79">
        <v>41</v>
      </c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>
        <v>6473</v>
      </c>
      <c r="Z49" s="79"/>
    </row>
    <row r="50" spans="1:27" s="22" customFormat="1">
      <c r="A50" s="84" t="s">
        <v>46</v>
      </c>
      <c r="B50" s="75" t="s">
        <v>99</v>
      </c>
      <c r="C50" s="75" t="s">
        <v>161</v>
      </c>
      <c r="D50" s="79">
        <f t="shared" si="0"/>
        <v>1737</v>
      </c>
      <c r="E50" s="79"/>
      <c r="F50" s="79">
        <v>1637</v>
      </c>
      <c r="G50" s="79">
        <v>100</v>
      </c>
      <c r="H50" s="79"/>
      <c r="I50" s="79"/>
      <c r="J50" s="79"/>
      <c r="K50" s="79">
        <f t="shared" si="13"/>
        <v>1737</v>
      </c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>
        <v>1637</v>
      </c>
      <c r="W50" s="79"/>
      <c r="X50" s="79"/>
      <c r="Y50" s="79"/>
      <c r="Z50" s="79">
        <v>100</v>
      </c>
    </row>
    <row r="51" spans="1:27" s="22" customFormat="1" ht="39">
      <c r="A51" s="84" t="s">
        <v>46</v>
      </c>
      <c r="B51" s="75" t="s">
        <v>155</v>
      </c>
      <c r="C51" s="16" t="s">
        <v>162</v>
      </c>
      <c r="D51" s="79">
        <f t="shared" si="0"/>
        <v>26178</v>
      </c>
      <c r="E51" s="79">
        <v>812</v>
      </c>
      <c r="F51" s="79">
        <f>5996+8300</f>
        <v>14296</v>
      </c>
      <c r="G51" s="79"/>
      <c r="H51" s="79">
        <v>11070</v>
      </c>
      <c r="I51" s="79"/>
      <c r="J51" s="79"/>
      <c r="K51" s="79">
        <f t="shared" si="13"/>
        <v>26178</v>
      </c>
      <c r="L51" s="79">
        <v>1050</v>
      </c>
      <c r="M51" s="79"/>
      <c r="N51" s="79">
        <v>357</v>
      </c>
      <c r="O51" s="79"/>
      <c r="P51" s="79"/>
      <c r="Q51" s="79"/>
      <c r="R51" s="79"/>
      <c r="S51" s="79"/>
      <c r="T51" s="79"/>
      <c r="U51" s="79"/>
      <c r="V51" s="79">
        <v>5996</v>
      </c>
      <c r="W51" s="79"/>
      <c r="X51" s="79"/>
      <c r="Y51" s="79">
        <v>1917</v>
      </c>
      <c r="Z51" s="79">
        <v>16858</v>
      </c>
    </row>
    <row r="52" spans="1:27" s="22" customFormat="1">
      <c r="A52" s="84" t="s">
        <v>46</v>
      </c>
      <c r="B52" s="75" t="s">
        <v>156</v>
      </c>
      <c r="C52" s="75" t="s">
        <v>151</v>
      </c>
      <c r="D52" s="79">
        <f t="shared" si="0"/>
        <v>2040</v>
      </c>
      <c r="E52" s="79"/>
      <c r="F52" s="79">
        <v>2040</v>
      </c>
      <c r="G52" s="79"/>
      <c r="H52" s="79"/>
      <c r="I52" s="79"/>
      <c r="J52" s="79"/>
      <c r="K52" s="79">
        <f t="shared" si="13"/>
        <v>2040</v>
      </c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>
        <v>2040</v>
      </c>
      <c r="W52" s="79"/>
      <c r="X52" s="79"/>
      <c r="Y52" s="79"/>
      <c r="Z52" s="79"/>
    </row>
    <row r="53" spans="1:27" s="22" customFormat="1" ht="39">
      <c r="A53" s="84" t="s">
        <v>46</v>
      </c>
      <c r="B53" s="75" t="s">
        <v>92</v>
      </c>
      <c r="C53" s="16" t="s">
        <v>168</v>
      </c>
      <c r="D53" s="79">
        <f t="shared" si="0"/>
        <v>3261</v>
      </c>
      <c r="E53" s="79">
        <f>1495+640</f>
        <v>2135</v>
      </c>
      <c r="F53" s="79">
        <v>1100</v>
      </c>
      <c r="G53" s="79"/>
      <c r="H53" s="79">
        <v>26</v>
      </c>
      <c r="I53" s="79"/>
      <c r="J53" s="79"/>
      <c r="K53" s="79">
        <f t="shared" si="13"/>
        <v>3261</v>
      </c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>
        <v>1100</v>
      </c>
      <c r="X53" s="79"/>
      <c r="Y53" s="79">
        <v>26</v>
      </c>
      <c r="Z53" s="79">
        <v>2135</v>
      </c>
    </row>
    <row r="54" spans="1:27" s="22" customFormat="1" ht="39">
      <c r="A54" s="84" t="s">
        <v>46</v>
      </c>
      <c r="B54" s="75" t="s">
        <v>93</v>
      </c>
      <c r="C54" s="16" t="s">
        <v>163</v>
      </c>
      <c r="D54" s="79">
        <f t="shared" ref="D54" si="17">SUM(E54:J54)</f>
        <v>4651</v>
      </c>
      <c r="E54" s="79">
        <v>202</v>
      </c>
      <c r="F54" s="79">
        <v>3915</v>
      </c>
      <c r="G54" s="79">
        <v>400</v>
      </c>
      <c r="H54" s="79">
        <v>134</v>
      </c>
      <c r="I54" s="79"/>
      <c r="J54" s="79"/>
      <c r="K54" s="79">
        <f t="shared" si="13"/>
        <v>4651</v>
      </c>
      <c r="L54" s="79">
        <v>100</v>
      </c>
      <c r="M54" s="79"/>
      <c r="N54" s="79">
        <v>34</v>
      </c>
      <c r="O54" s="79"/>
      <c r="P54" s="79"/>
      <c r="Q54" s="79"/>
      <c r="R54" s="79"/>
      <c r="S54" s="79"/>
      <c r="T54" s="79"/>
      <c r="U54" s="79"/>
      <c r="V54" s="79">
        <v>3915</v>
      </c>
      <c r="W54" s="79"/>
      <c r="X54" s="79"/>
      <c r="Y54" s="79">
        <v>202</v>
      </c>
      <c r="Z54" s="79">
        <v>400</v>
      </c>
    </row>
    <row r="55" spans="1:27" s="22" customFormat="1" ht="39">
      <c r="A55" s="84" t="s">
        <v>46</v>
      </c>
      <c r="B55" s="75" t="s">
        <v>169</v>
      </c>
      <c r="C55" s="16" t="s">
        <v>170</v>
      </c>
      <c r="D55" s="79">
        <f t="shared" si="0"/>
        <v>10366</v>
      </c>
      <c r="E55" s="79"/>
      <c r="F55" s="79">
        <v>9871</v>
      </c>
      <c r="G55" s="79">
        <v>312</v>
      </c>
      <c r="H55" s="79">
        <v>183</v>
      </c>
      <c r="I55" s="79"/>
      <c r="J55" s="79"/>
      <c r="K55" s="79">
        <f t="shared" si="13"/>
        <v>10366</v>
      </c>
      <c r="L55" s="79">
        <v>233</v>
      </c>
      <c r="M55" s="79"/>
      <c r="N55" s="79">
        <v>79</v>
      </c>
      <c r="O55" s="79">
        <v>2359</v>
      </c>
      <c r="P55" s="79"/>
      <c r="Q55" s="79">
        <v>3000</v>
      </c>
      <c r="R55" s="79"/>
      <c r="S55" s="79"/>
      <c r="T55" s="79"/>
      <c r="U55" s="79"/>
      <c r="V55" s="79"/>
      <c r="W55" s="79"/>
      <c r="X55" s="79"/>
      <c r="Y55" s="79">
        <v>1857</v>
      </c>
      <c r="Z55" s="79">
        <v>2838</v>
      </c>
    </row>
    <row r="56" spans="1:27" s="22" customFormat="1">
      <c r="A56" s="86" t="s">
        <v>46</v>
      </c>
      <c r="B56" s="8" t="s">
        <v>157</v>
      </c>
      <c r="C56" s="8"/>
      <c r="D56" s="80">
        <f t="shared" si="0"/>
        <v>84830</v>
      </c>
      <c r="E56" s="80">
        <f t="shared" ref="E56:P56" si="18">SUM(E44:E55)</f>
        <v>26176</v>
      </c>
      <c r="F56" s="80">
        <f t="shared" si="18"/>
        <v>45829</v>
      </c>
      <c r="G56" s="80">
        <f t="shared" si="18"/>
        <v>812</v>
      </c>
      <c r="H56" s="80">
        <f t="shared" si="18"/>
        <v>12013</v>
      </c>
      <c r="I56" s="80">
        <f t="shared" si="18"/>
        <v>0</v>
      </c>
      <c r="J56" s="80">
        <f t="shared" si="18"/>
        <v>0</v>
      </c>
      <c r="K56" s="80">
        <f t="shared" si="18"/>
        <v>84830</v>
      </c>
      <c r="L56" s="80">
        <f t="shared" si="18"/>
        <v>2457</v>
      </c>
      <c r="M56" s="80">
        <f t="shared" si="18"/>
        <v>710</v>
      </c>
      <c r="N56" s="80">
        <f t="shared" si="18"/>
        <v>1077</v>
      </c>
      <c r="O56" s="80">
        <f t="shared" si="18"/>
        <v>2723</v>
      </c>
      <c r="P56" s="80">
        <f t="shared" si="18"/>
        <v>0</v>
      </c>
      <c r="Q56" s="80">
        <f t="shared" ref="Q56" si="19">SUM(Q44:Q55)</f>
        <v>3000</v>
      </c>
      <c r="R56" s="80">
        <f t="shared" ref="R56:Z56" si="20">SUM(R44:R55)</f>
        <v>390</v>
      </c>
      <c r="S56" s="80">
        <f t="shared" si="20"/>
        <v>0</v>
      </c>
      <c r="T56" s="80">
        <f t="shared" si="20"/>
        <v>0</v>
      </c>
      <c r="U56" s="80">
        <f t="shared" si="20"/>
        <v>80</v>
      </c>
      <c r="V56" s="80">
        <f t="shared" si="20"/>
        <v>18483</v>
      </c>
      <c r="W56" s="80">
        <f t="shared" si="20"/>
        <v>1100</v>
      </c>
      <c r="X56" s="80">
        <f t="shared" si="20"/>
        <v>1079</v>
      </c>
      <c r="Y56" s="80">
        <f t="shared" si="20"/>
        <v>16559</v>
      </c>
      <c r="Z56" s="80">
        <f t="shared" si="20"/>
        <v>37172</v>
      </c>
    </row>
    <row r="57" spans="1:27" s="22" customFormat="1">
      <c r="A57" s="84"/>
      <c r="B57" s="8" t="s">
        <v>164</v>
      </c>
      <c r="C57" s="8"/>
      <c r="D57" s="80">
        <f t="shared" ref="D57:P57" si="21">D56+D43+D39</f>
        <v>130905</v>
      </c>
      <c r="E57" s="80">
        <f t="shared" si="21"/>
        <v>60706</v>
      </c>
      <c r="F57" s="80">
        <f t="shared" si="21"/>
        <v>50548</v>
      </c>
      <c r="G57" s="80">
        <f t="shared" si="21"/>
        <v>2491</v>
      </c>
      <c r="H57" s="80">
        <f t="shared" si="21"/>
        <v>16860</v>
      </c>
      <c r="I57" s="80">
        <f t="shared" si="21"/>
        <v>300</v>
      </c>
      <c r="J57" s="80">
        <f t="shared" si="21"/>
        <v>0</v>
      </c>
      <c r="K57" s="80">
        <f t="shared" si="21"/>
        <v>130905</v>
      </c>
      <c r="L57" s="80">
        <f t="shared" si="21"/>
        <v>2457</v>
      </c>
      <c r="M57" s="80">
        <f t="shared" si="21"/>
        <v>875</v>
      </c>
      <c r="N57" s="80">
        <f t="shared" si="21"/>
        <v>1148</v>
      </c>
      <c r="O57" s="80">
        <f t="shared" si="21"/>
        <v>2794</v>
      </c>
      <c r="P57" s="80">
        <f t="shared" si="21"/>
        <v>0</v>
      </c>
      <c r="Q57" s="80">
        <f t="shared" ref="Q57" si="22">Q56+Q43+Q39</f>
        <v>3000</v>
      </c>
      <c r="R57" s="80">
        <f t="shared" ref="R57:Z57" si="23">R56+R43+R39</f>
        <v>1472</v>
      </c>
      <c r="S57" s="80">
        <f t="shared" si="23"/>
        <v>754</v>
      </c>
      <c r="T57" s="80">
        <f t="shared" si="23"/>
        <v>0</v>
      </c>
      <c r="U57" s="80">
        <f t="shared" si="23"/>
        <v>80</v>
      </c>
      <c r="V57" s="80">
        <f t="shared" si="23"/>
        <v>21190</v>
      </c>
      <c r="W57" s="80">
        <f t="shared" si="23"/>
        <v>3353</v>
      </c>
      <c r="X57" s="80">
        <f t="shared" si="23"/>
        <v>35609</v>
      </c>
      <c r="Y57" s="80">
        <f t="shared" si="23"/>
        <v>19197</v>
      </c>
      <c r="Z57" s="80">
        <f t="shared" si="23"/>
        <v>38976</v>
      </c>
    </row>
    <row r="58" spans="1:27" s="22" customFormat="1">
      <c r="A58" s="84" t="s">
        <v>20</v>
      </c>
      <c r="B58" s="75" t="s">
        <v>21</v>
      </c>
      <c r="C58" s="75"/>
      <c r="D58" s="79">
        <f>SUM(E58:J58)</f>
        <v>130</v>
      </c>
      <c r="E58" s="79"/>
      <c r="F58" s="79"/>
      <c r="G58" s="79"/>
      <c r="H58" s="79">
        <v>130</v>
      </c>
      <c r="I58" s="79"/>
      <c r="J58" s="79"/>
      <c r="K58" s="79">
        <f>SUM(L58:Z58)</f>
        <v>130</v>
      </c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>
        <v>130</v>
      </c>
    </row>
    <row r="59" spans="1:27" s="22" customFormat="1" ht="39">
      <c r="A59" s="84" t="s">
        <v>22</v>
      </c>
      <c r="B59" s="75" t="s">
        <v>23</v>
      </c>
      <c r="C59" s="16" t="s">
        <v>166</v>
      </c>
      <c r="D59" s="79">
        <f t="shared" ref="D59:D60" si="24">SUM(E59:J59)</f>
        <v>1559</v>
      </c>
      <c r="E59" s="79">
        <v>1350</v>
      </c>
      <c r="F59" s="79">
        <v>9</v>
      </c>
      <c r="G59" s="79">
        <v>100</v>
      </c>
      <c r="H59" s="79">
        <v>100</v>
      </c>
      <c r="I59" s="79"/>
      <c r="J59" s="79"/>
      <c r="K59" s="79">
        <f>SUM(L59:Z59)</f>
        <v>1559</v>
      </c>
      <c r="L59" s="79"/>
      <c r="M59" s="79"/>
      <c r="N59" s="79"/>
      <c r="O59" s="79"/>
      <c r="P59" s="79"/>
      <c r="Q59" s="79">
        <v>1350</v>
      </c>
      <c r="R59" s="79"/>
      <c r="S59" s="79"/>
      <c r="T59" s="79"/>
      <c r="U59" s="79"/>
      <c r="V59" s="79"/>
      <c r="W59" s="79"/>
      <c r="X59" s="79"/>
      <c r="Y59" s="79"/>
      <c r="Z59" s="79">
        <v>209</v>
      </c>
    </row>
    <row r="60" spans="1:27" s="22" customFormat="1">
      <c r="A60" s="84"/>
      <c r="B60" s="8" t="s">
        <v>167</v>
      </c>
      <c r="C60" s="8"/>
      <c r="D60" s="80">
        <f t="shared" si="24"/>
        <v>1689</v>
      </c>
      <c r="E60" s="80">
        <f>SUM(E58:E59)</f>
        <v>1350</v>
      </c>
      <c r="F60" s="80">
        <f t="shared" ref="F60:Z60" si="25">SUM(F58:F59)</f>
        <v>9</v>
      </c>
      <c r="G60" s="80">
        <f t="shared" si="25"/>
        <v>100</v>
      </c>
      <c r="H60" s="80">
        <f t="shared" si="25"/>
        <v>230</v>
      </c>
      <c r="I60" s="80">
        <f t="shared" si="25"/>
        <v>0</v>
      </c>
      <c r="J60" s="80">
        <f t="shared" si="25"/>
        <v>0</v>
      </c>
      <c r="K60" s="80">
        <f t="shared" si="25"/>
        <v>1689</v>
      </c>
      <c r="L60" s="80">
        <f t="shared" si="25"/>
        <v>0</v>
      </c>
      <c r="M60" s="80">
        <f t="shared" si="25"/>
        <v>0</v>
      </c>
      <c r="N60" s="80">
        <f t="shared" si="25"/>
        <v>0</v>
      </c>
      <c r="O60" s="80">
        <f t="shared" si="25"/>
        <v>0</v>
      </c>
      <c r="P60" s="80">
        <f t="shared" si="25"/>
        <v>0</v>
      </c>
      <c r="Q60" s="80">
        <f t="shared" si="25"/>
        <v>1350</v>
      </c>
      <c r="R60" s="80">
        <f t="shared" si="25"/>
        <v>0</v>
      </c>
      <c r="S60" s="80">
        <f t="shared" si="25"/>
        <v>0</v>
      </c>
      <c r="T60" s="80">
        <f t="shared" si="25"/>
        <v>0</v>
      </c>
      <c r="U60" s="80">
        <f t="shared" si="25"/>
        <v>0</v>
      </c>
      <c r="V60" s="80">
        <f t="shared" si="25"/>
        <v>0</v>
      </c>
      <c r="W60" s="80">
        <f t="shared" si="25"/>
        <v>0</v>
      </c>
      <c r="X60" s="80">
        <f t="shared" si="25"/>
        <v>0</v>
      </c>
      <c r="Y60" s="80">
        <f t="shared" si="25"/>
        <v>0</v>
      </c>
      <c r="Z60" s="80">
        <f t="shared" si="25"/>
        <v>339</v>
      </c>
    </row>
    <row r="61" spans="1:27">
      <c r="A61" s="85"/>
      <c r="B61" s="8" t="s">
        <v>24</v>
      </c>
      <c r="C61" s="8"/>
      <c r="D61" s="80">
        <f>SUM(E61:J61)</f>
        <v>148062</v>
      </c>
      <c r="E61" s="80">
        <f t="shared" ref="E61:Z61" si="26">SUM(E10,E57,E60)</f>
        <v>64560</v>
      </c>
      <c r="F61" s="80">
        <f t="shared" si="26"/>
        <v>62329</v>
      </c>
      <c r="G61" s="80">
        <f t="shared" si="26"/>
        <v>2591</v>
      </c>
      <c r="H61" s="80">
        <f t="shared" si="26"/>
        <v>17090</v>
      </c>
      <c r="I61" s="80">
        <f t="shared" si="26"/>
        <v>492</v>
      </c>
      <c r="J61" s="80">
        <f t="shared" si="26"/>
        <v>1000</v>
      </c>
      <c r="K61" s="80">
        <f t="shared" si="26"/>
        <v>148062</v>
      </c>
      <c r="L61" s="80">
        <f t="shared" si="26"/>
        <v>2457</v>
      </c>
      <c r="M61" s="80">
        <f t="shared" si="26"/>
        <v>875</v>
      </c>
      <c r="N61" s="80">
        <f t="shared" si="26"/>
        <v>1148</v>
      </c>
      <c r="O61" s="80">
        <f t="shared" si="26"/>
        <v>2794</v>
      </c>
      <c r="P61" s="80">
        <f t="shared" si="26"/>
        <v>11772</v>
      </c>
      <c r="Q61" s="80">
        <f t="shared" si="26"/>
        <v>4350</v>
      </c>
      <c r="R61" s="80">
        <f t="shared" si="26"/>
        <v>1664</v>
      </c>
      <c r="S61" s="80">
        <f t="shared" si="26"/>
        <v>754</v>
      </c>
      <c r="T61" s="80">
        <f t="shared" si="26"/>
        <v>2504</v>
      </c>
      <c r="U61" s="80">
        <f t="shared" si="26"/>
        <v>1080</v>
      </c>
      <c r="V61" s="80">
        <f t="shared" si="26"/>
        <v>21190</v>
      </c>
      <c r="W61" s="80">
        <f t="shared" si="26"/>
        <v>3353</v>
      </c>
      <c r="X61" s="80">
        <f t="shared" si="26"/>
        <v>35609</v>
      </c>
      <c r="Y61" s="80">
        <f t="shared" si="26"/>
        <v>19197</v>
      </c>
      <c r="Z61" s="80">
        <f t="shared" si="26"/>
        <v>39315</v>
      </c>
    </row>
    <row r="62" spans="1:27" ht="28.5" customHeight="1">
      <c r="A62" s="91" t="s">
        <v>172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</row>
    <row r="63" spans="1:27">
      <c r="A63" s="14"/>
      <c r="B63" s="10"/>
      <c r="C63" s="4"/>
      <c r="D63" s="13"/>
      <c r="E63" s="4"/>
      <c r="F63" s="4"/>
      <c r="G63" s="4"/>
      <c r="H63" s="4"/>
      <c r="I63" s="4"/>
      <c r="J63" s="26"/>
    </row>
    <row r="64" spans="1:27">
      <c r="B64" s="1" t="s">
        <v>25</v>
      </c>
      <c r="C64" s="4"/>
      <c r="D64" s="13"/>
      <c r="E64" s="4"/>
      <c r="F64" s="4"/>
      <c r="G64" s="4"/>
      <c r="H64" s="4"/>
      <c r="I64" s="4"/>
      <c r="J64" s="26"/>
    </row>
    <row r="65" spans="2:10">
      <c r="B65" s="2" t="s">
        <v>26</v>
      </c>
      <c r="C65" s="4"/>
      <c r="D65" s="13"/>
      <c r="E65" s="4"/>
      <c r="F65" s="4"/>
      <c r="G65" s="4"/>
      <c r="H65" s="4"/>
      <c r="I65" s="4"/>
      <c r="J65" s="26"/>
    </row>
    <row r="66" spans="2:10">
      <c r="B66" s="2" t="s">
        <v>27</v>
      </c>
      <c r="C66" s="2"/>
      <c r="D66" s="3"/>
      <c r="E66" s="2"/>
      <c r="F66" s="2"/>
      <c r="G66" s="2"/>
      <c r="H66" s="2"/>
      <c r="I66" s="2"/>
      <c r="J66" s="25"/>
    </row>
    <row r="67" spans="2:10">
      <c r="C67" s="2"/>
      <c r="D67" s="3"/>
      <c r="E67" s="2"/>
      <c r="F67" s="2"/>
      <c r="G67" s="2"/>
      <c r="H67" s="2"/>
      <c r="I67" s="2"/>
      <c r="J67" s="25"/>
    </row>
  </sheetData>
  <mergeCells count="3">
    <mergeCell ref="A1:R1"/>
    <mergeCell ref="A2:R2"/>
    <mergeCell ref="A62:AA6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&amp;RLisa 1
Tartu Linnavalitsuse  25.06.2013. a 
korralduse nr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>
      <pane xSplit="2" ySplit="5" topLeftCell="C21" activePane="bottomRight" state="frozen"/>
      <selection pane="topRight" activeCell="D1" sqref="D1"/>
      <selection pane="bottomLeft" activeCell="A5" sqref="A5"/>
      <selection pane="bottomRight" activeCell="D6" sqref="D6:O6"/>
    </sheetView>
  </sheetViews>
  <sheetFormatPr defaultRowHeight="12"/>
  <cols>
    <col min="1" max="1" width="20.85546875" style="56" customWidth="1"/>
    <col min="2" max="2" width="5.28515625" style="56" bestFit="1" customWidth="1"/>
    <col min="3" max="3" width="8.42578125" style="56" bestFit="1" customWidth="1"/>
    <col min="4" max="5" width="5.7109375" style="56" bestFit="1" customWidth="1"/>
    <col min="6" max="6" width="5.42578125" style="56" customWidth="1"/>
    <col min="7" max="8" width="5.7109375" style="56" bestFit="1" customWidth="1"/>
    <col min="9" max="9" width="6.5703125" style="56" bestFit="1" customWidth="1"/>
    <col min="10" max="10" width="6.28515625" style="56" bestFit="1" customWidth="1"/>
    <col min="11" max="11" width="5.42578125" style="56" bestFit="1" customWidth="1"/>
    <col min="12" max="12" width="5.42578125" style="56" customWidth="1"/>
    <col min="13" max="13" width="6.5703125" style="56" bestFit="1" customWidth="1"/>
    <col min="14" max="14" width="5.7109375" style="56" bestFit="1" customWidth="1"/>
    <col min="15" max="15" width="4.42578125" style="56" bestFit="1" customWidth="1"/>
    <col min="16" max="16384" width="9.140625" style="56"/>
  </cols>
  <sheetData>
    <row r="1" spans="1:15" ht="29.25" customHeight="1">
      <c r="A1" s="94" t="s">
        <v>173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>
      <c r="A2" s="55"/>
      <c r="B2" s="55"/>
      <c r="C2" s="55"/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>
      <c r="A3" s="55"/>
      <c r="B3" s="55"/>
      <c r="C3" s="55"/>
      <c r="D3" s="55"/>
      <c r="E3" s="55"/>
      <c r="F3" s="55"/>
      <c r="G3" s="55"/>
      <c r="H3" s="55"/>
      <c r="I3" s="55"/>
      <c r="J3" s="57"/>
      <c r="K3" s="55"/>
      <c r="L3" s="55"/>
      <c r="M3" s="57" t="s">
        <v>65</v>
      </c>
      <c r="N3" s="55"/>
      <c r="O3" s="55"/>
    </row>
    <row r="4" spans="1:15" ht="106.5">
      <c r="A4" s="58" t="s">
        <v>112</v>
      </c>
      <c r="B4" s="59" t="s">
        <v>66</v>
      </c>
      <c r="C4" s="60" t="s">
        <v>67</v>
      </c>
      <c r="D4" s="51" t="s">
        <v>11</v>
      </c>
      <c r="E4" s="51" t="s">
        <v>68</v>
      </c>
      <c r="F4" s="51" t="s">
        <v>69</v>
      </c>
      <c r="G4" s="51" t="s">
        <v>70</v>
      </c>
      <c r="H4" s="51" t="s">
        <v>71</v>
      </c>
      <c r="I4" s="61" t="s">
        <v>37</v>
      </c>
      <c r="J4" s="61" t="s">
        <v>73</v>
      </c>
      <c r="K4" s="51" t="s">
        <v>74</v>
      </c>
      <c r="L4" s="51" t="s">
        <v>75</v>
      </c>
      <c r="M4" s="51" t="s">
        <v>76</v>
      </c>
      <c r="N4" s="61" t="s">
        <v>77</v>
      </c>
      <c r="O4" s="61" t="s">
        <v>78</v>
      </c>
    </row>
    <row r="5" spans="1:15">
      <c r="A5" s="41"/>
      <c r="B5" s="41"/>
      <c r="C5" s="87"/>
      <c r="D5" s="62">
        <v>5002</v>
      </c>
      <c r="E5" s="62">
        <v>506</v>
      </c>
      <c r="F5" s="62">
        <v>5500</v>
      </c>
      <c r="G5" s="62">
        <v>5503</v>
      </c>
      <c r="H5" s="62">
        <v>5504</v>
      </c>
      <c r="I5" s="62">
        <v>5511</v>
      </c>
      <c r="J5" s="62" t="s">
        <v>79</v>
      </c>
      <c r="K5" s="62">
        <v>5515</v>
      </c>
      <c r="L5" s="62">
        <v>5521</v>
      </c>
      <c r="M5" s="62">
        <v>5524</v>
      </c>
      <c r="N5" s="62">
        <v>5525</v>
      </c>
      <c r="O5" s="62">
        <v>5532</v>
      </c>
    </row>
    <row r="6" spans="1:15">
      <c r="A6" s="43" t="s">
        <v>111</v>
      </c>
      <c r="B6" s="44"/>
      <c r="C6" s="45">
        <f t="shared" ref="C6:C11" si="0">SUM(D6:O6)</f>
        <v>93455</v>
      </c>
      <c r="D6" s="42">
        <f t="shared" ref="D6:O6" si="1">SUM(D7,D12,D26:D26,D27)</f>
        <v>1954</v>
      </c>
      <c r="E6" s="42">
        <f t="shared" si="1"/>
        <v>664</v>
      </c>
      <c r="F6" s="42">
        <f t="shared" si="1"/>
        <v>2137</v>
      </c>
      <c r="G6" s="42">
        <f t="shared" si="1"/>
        <v>31507</v>
      </c>
      <c r="H6" s="42">
        <f t="shared" si="1"/>
        <v>5687</v>
      </c>
      <c r="I6" s="42">
        <f t="shared" si="1"/>
        <v>2660</v>
      </c>
      <c r="J6" s="42">
        <f t="shared" si="1"/>
        <v>437</v>
      </c>
      <c r="K6" s="42">
        <f t="shared" si="1"/>
        <v>3649</v>
      </c>
      <c r="L6" s="42">
        <f t="shared" si="1"/>
        <v>475</v>
      </c>
      <c r="M6" s="42">
        <f t="shared" si="1"/>
        <v>6283</v>
      </c>
      <c r="N6" s="42">
        <f t="shared" si="1"/>
        <v>37624</v>
      </c>
      <c r="O6" s="42">
        <f t="shared" si="1"/>
        <v>378</v>
      </c>
    </row>
    <row r="7" spans="1:15">
      <c r="A7" s="43" t="s">
        <v>110</v>
      </c>
      <c r="B7" s="44" t="s">
        <v>80</v>
      </c>
      <c r="C7" s="45">
        <f t="shared" si="0"/>
        <v>17554</v>
      </c>
      <c r="D7" s="42">
        <f t="shared" ref="D7:O7" si="2">SUM(D8:D11)</f>
        <v>0</v>
      </c>
      <c r="E7" s="42">
        <f t="shared" si="2"/>
        <v>0</v>
      </c>
      <c r="F7" s="42">
        <f t="shared" si="2"/>
        <v>0</v>
      </c>
      <c r="G7" s="42">
        <f t="shared" si="2"/>
        <v>3207</v>
      </c>
      <c r="H7" s="42">
        <f t="shared" si="2"/>
        <v>0</v>
      </c>
      <c r="I7" s="42">
        <f t="shared" si="2"/>
        <v>0</v>
      </c>
      <c r="J7" s="42">
        <f t="shared" si="2"/>
        <v>178</v>
      </c>
      <c r="K7" s="42">
        <f t="shared" si="2"/>
        <v>2718</v>
      </c>
      <c r="L7" s="42">
        <f t="shared" si="2"/>
        <v>0</v>
      </c>
      <c r="M7" s="42">
        <f t="shared" si="2"/>
        <v>1980</v>
      </c>
      <c r="N7" s="42">
        <f t="shared" si="2"/>
        <v>9093</v>
      </c>
      <c r="O7" s="42">
        <f t="shared" si="2"/>
        <v>378</v>
      </c>
    </row>
    <row r="8" spans="1:15">
      <c r="A8" s="52" t="s">
        <v>81</v>
      </c>
      <c r="B8" s="53"/>
      <c r="C8" s="46">
        <f t="shared" si="0"/>
        <v>570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>
        <v>570</v>
      </c>
      <c r="O8" s="47"/>
    </row>
    <row r="9" spans="1:15">
      <c r="A9" s="52" t="s">
        <v>82</v>
      </c>
      <c r="B9" s="53"/>
      <c r="C9" s="46">
        <f t="shared" si="0"/>
        <v>4046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>
        <v>4046</v>
      </c>
      <c r="O9" s="47"/>
    </row>
    <row r="10" spans="1:15">
      <c r="A10" s="52" t="s">
        <v>83</v>
      </c>
      <c r="B10" s="53"/>
      <c r="C10" s="46">
        <f t="shared" si="0"/>
        <v>4570</v>
      </c>
      <c r="D10" s="47"/>
      <c r="E10" s="47"/>
      <c r="F10" s="47"/>
      <c r="G10" s="47"/>
      <c r="H10" s="47"/>
      <c r="I10" s="47"/>
      <c r="J10" s="47"/>
      <c r="K10" s="47"/>
      <c r="L10" s="47"/>
      <c r="M10" s="47">
        <v>1000</v>
      </c>
      <c r="N10" s="47">
        <v>3570</v>
      </c>
      <c r="O10" s="47"/>
    </row>
    <row r="11" spans="1:15">
      <c r="A11" s="52" t="s">
        <v>84</v>
      </c>
      <c r="B11" s="53"/>
      <c r="C11" s="46">
        <f t="shared" si="0"/>
        <v>8368</v>
      </c>
      <c r="D11" s="47"/>
      <c r="E11" s="47"/>
      <c r="F11" s="47"/>
      <c r="G11" s="47">
        <v>3207</v>
      </c>
      <c r="H11" s="47"/>
      <c r="I11" s="47"/>
      <c r="J11" s="47">
        <v>178</v>
      </c>
      <c r="K11" s="47">
        <v>2718</v>
      </c>
      <c r="L11" s="47"/>
      <c r="M11" s="47">
        <v>980</v>
      </c>
      <c r="N11" s="47">
        <v>907</v>
      </c>
      <c r="O11" s="47">
        <v>378</v>
      </c>
    </row>
    <row r="12" spans="1:15">
      <c r="A12" s="43" t="s">
        <v>45</v>
      </c>
      <c r="B12" s="44" t="s">
        <v>46</v>
      </c>
      <c r="C12" s="45">
        <f>SUM(C13:C25)</f>
        <v>63530</v>
      </c>
      <c r="D12" s="45">
        <f t="shared" ref="D12:O12" si="3">SUM(D13:D25)</f>
        <v>1353</v>
      </c>
      <c r="E12" s="45">
        <f t="shared" si="3"/>
        <v>460</v>
      </c>
      <c r="F12" s="45">
        <f t="shared" si="3"/>
        <v>411</v>
      </c>
      <c r="G12" s="45">
        <f t="shared" si="3"/>
        <v>28300</v>
      </c>
      <c r="H12" s="45">
        <f t="shared" si="3"/>
        <v>0</v>
      </c>
      <c r="I12" s="45">
        <f t="shared" si="3"/>
        <v>0</v>
      </c>
      <c r="J12" s="45">
        <f t="shared" si="3"/>
        <v>259</v>
      </c>
      <c r="K12" s="45">
        <f t="shared" si="3"/>
        <v>576</v>
      </c>
      <c r="L12" s="45">
        <f t="shared" si="3"/>
        <v>0</v>
      </c>
      <c r="M12" s="45">
        <f t="shared" si="3"/>
        <v>4303</v>
      </c>
      <c r="N12" s="45">
        <f t="shared" si="3"/>
        <v>27868</v>
      </c>
      <c r="O12" s="45">
        <f t="shared" si="3"/>
        <v>0</v>
      </c>
    </row>
    <row r="13" spans="1:15">
      <c r="A13" s="52" t="s">
        <v>85</v>
      </c>
      <c r="B13" s="53"/>
      <c r="C13" s="45">
        <f t="shared" ref="C13:C26" si="4">SUM(D13:O13)</f>
        <v>600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>
        <v>600</v>
      </c>
      <c r="O13" s="47"/>
    </row>
    <row r="14" spans="1:15">
      <c r="A14" s="54" t="s">
        <v>86</v>
      </c>
      <c r="B14" s="53"/>
      <c r="C14" s="45">
        <f t="shared" si="4"/>
        <v>0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>
      <c r="A15" s="54" t="s">
        <v>87</v>
      </c>
      <c r="B15" s="53"/>
      <c r="C15" s="45">
        <f t="shared" si="4"/>
        <v>3770</v>
      </c>
      <c r="D15" s="47">
        <v>1254</v>
      </c>
      <c r="E15" s="47">
        <v>426</v>
      </c>
      <c r="F15" s="47"/>
      <c r="G15" s="47"/>
      <c r="H15" s="47"/>
      <c r="I15" s="47"/>
      <c r="J15" s="47"/>
      <c r="K15" s="47"/>
      <c r="L15" s="47"/>
      <c r="M15" s="47">
        <v>320</v>
      </c>
      <c r="N15" s="47">
        <v>1770</v>
      </c>
      <c r="O15" s="47"/>
    </row>
    <row r="16" spans="1:15">
      <c r="A16" s="54" t="s">
        <v>88</v>
      </c>
      <c r="B16" s="53"/>
      <c r="C16" s="45">
        <f t="shared" si="4"/>
        <v>12165</v>
      </c>
      <c r="D16" s="47"/>
      <c r="E16" s="47"/>
      <c r="F16" s="47"/>
      <c r="G16" s="47">
        <v>8395</v>
      </c>
      <c r="H16" s="47"/>
      <c r="I16" s="47"/>
      <c r="J16" s="47"/>
      <c r="K16" s="47"/>
      <c r="L16" s="47"/>
      <c r="M16" s="47">
        <v>300</v>
      </c>
      <c r="N16" s="47">
        <v>3470</v>
      </c>
      <c r="O16" s="47"/>
    </row>
    <row r="17" spans="1:16">
      <c r="A17" s="54" t="s">
        <v>89</v>
      </c>
      <c r="B17" s="53"/>
      <c r="C17" s="45">
        <f t="shared" si="4"/>
        <v>9400</v>
      </c>
      <c r="D17" s="47"/>
      <c r="E17" s="47"/>
      <c r="F17" s="47">
        <v>370</v>
      </c>
      <c r="G17" s="47">
        <v>6690</v>
      </c>
      <c r="H17" s="47"/>
      <c r="I17" s="47"/>
      <c r="J17" s="47"/>
      <c r="K17" s="47"/>
      <c r="L17" s="47"/>
      <c r="M17" s="47">
        <v>1440</v>
      </c>
      <c r="N17" s="47">
        <v>900</v>
      </c>
      <c r="O17" s="47"/>
    </row>
    <row r="18" spans="1:16">
      <c r="A18" s="54" t="s">
        <v>99</v>
      </c>
      <c r="B18" s="53"/>
      <c r="C18" s="45">
        <f t="shared" si="4"/>
        <v>2357</v>
      </c>
      <c r="D18" s="47"/>
      <c r="E18" s="47"/>
      <c r="F18" s="47"/>
      <c r="G18" s="47"/>
      <c r="H18" s="47"/>
      <c r="I18" s="47"/>
      <c r="J18" s="47"/>
      <c r="K18" s="47"/>
      <c r="L18" s="47"/>
      <c r="M18" s="47">
        <v>300</v>
      </c>
      <c r="N18" s="47">
        <v>2057</v>
      </c>
      <c r="O18" s="47"/>
    </row>
    <row r="19" spans="1:16">
      <c r="A19" s="54" t="s">
        <v>90</v>
      </c>
      <c r="B19" s="53"/>
      <c r="C19" s="45">
        <f t="shared" si="4"/>
        <v>22908</v>
      </c>
      <c r="D19" s="47"/>
      <c r="E19" s="47"/>
      <c r="F19" s="47"/>
      <c r="G19" s="47">
        <v>10765</v>
      </c>
      <c r="H19" s="47"/>
      <c r="I19" s="47"/>
      <c r="J19" s="47"/>
      <c r="K19" s="47"/>
      <c r="L19" s="47"/>
      <c r="M19" s="47"/>
      <c r="N19" s="47">
        <f>9368+2775</f>
        <v>12143</v>
      </c>
      <c r="O19" s="47"/>
    </row>
    <row r="20" spans="1:16">
      <c r="A20" s="54" t="s">
        <v>91</v>
      </c>
      <c r="B20" s="53"/>
      <c r="C20" s="45">
        <f t="shared" si="4"/>
        <v>1527</v>
      </c>
      <c r="D20" s="47"/>
      <c r="E20" s="47"/>
      <c r="F20" s="47"/>
      <c r="G20" s="47"/>
      <c r="H20" s="47"/>
      <c r="I20" s="47"/>
      <c r="J20" s="47"/>
      <c r="K20" s="47">
        <v>327</v>
      </c>
      <c r="L20" s="47"/>
      <c r="M20" s="47">
        <v>1200</v>
      </c>
      <c r="N20" s="47"/>
      <c r="O20" s="47"/>
    </row>
    <row r="21" spans="1:16">
      <c r="A21" s="54" t="s">
        <v>92</v>
      </c>
      <c r="B21" s="53"/>
      <c r="C21" s="45">
        <f t="shared" si="4"/>
        <v>1022</v>
      </c>
      <c r="D21" s="47"/>
      <c r="E21" s="47"/>
      <c r="F21" s="47"/>
      <c r="G21" s="47"/>
      <c r="H21" s="47"/>
      <c r="I21" s="47"/>
      <c r="J21" s="47"/>
      <c r="K21" s="47"/>
      <c r="L21" s="47"/>
      <c r="M21" s="47">
        <v>743</v>
      </c>
      <c r="N21" s="47">
        <v>279</v>
      </c>
      <c r="O21" s="47"/>
    </row>
    <row r="22" spans="1:16">
      <c r="A22" s="54" t="s">
        <v>93</v>
      </c>
      <c r="B22" s="53"/>
      <c r="C22" s="45">
        <f t="shared" si="4"/>
        <v>1483</v>
      </c>
      <c r="D22" s="47">
        <v>99</v>
      </c>
      <c r="E22" s="47">
        <v>34</v>
      </c>
      <c r="F22" s="47"/>
      <c r="G22" s="47"/>
      <c r="H22" s="47"/>
      <c r="I22" s="47"/>
      <c r="J22" s="47"/>
      <c r="K22" s="47"/>
      <c r="L22" s="47"/>
      <c r="M22" s="47"/>
      <c r="N22" s="47">
        <v>1350</v>
      </c>
      <c r="O22" s="47"/>
    </row>
    <row r="23" spans="1:16">
      <c r="A23" s="54" t="s">
        <v>100</v>
      </c>
      <c r="B23" s="53"/>
      <c r="C23" s="45">
        <f t="shared" si="4"/>
        <v>6143</v>
      </c>
      <c r="D23" s="47"/>
      <c r="E23" s="47"/>
      <c r="F23" s="47"/>
      <c r="G23" s="47">
        <v>2450</v>
      </c>
      <c r="H23" s="47"/>
      <c r="I23" s="47"/>
      <c r="J23" s="47">
        <v>259</v>
      </c>
      <c r="K23" s="47">
        <v>249</v>
      </c>
      <c r="L23" s="47"/>
      <c r="M23" s="47"/>
      <c r="N23" s="47">
        <v>3185</v>
      </c>
      <c r="O23" s="47"/>
    </row>
    <row r="24" spans="1:16">
      <c r="A24" s="54" t="s">
        <v>94</v>
      </c>
      <c r="B24" s="53"/>
      <c r="C24" s="45">
        <f t="shared" si="4"/>
        <v>2114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>
        <v>2114</v>
      </c>
      <c r="O24" s="47"/>
    </row>
    <row r="25" spans="1:16">
      <c r="A25" s="54" t="s">
        <v>95</v>
      </c>
      <c r="B25" s="53"/>
      <c r="C25" s="45">
        <f t="shared" si="4"/>
        <v>41</v>
      </c>
      <c r="D25" s="47"/>
      <c r="E25" s="47"/>
      <c r="F25" s="47">
        <v>41</v>
      </c>
      <c r="G25" s="47"/>
      <c r="H25" s="47"/>
      <c r="I25" s="47"/>
      <c r="J25" s="47"/>
      <c r="K25" s="47"/>
      <c r="L25" s="47"/>
      <c r="M25" s="47"/>
      <c r="N25" s="47"/>
      <c r="O25" s="47"/>
    </row>
    <row r="26" spans="1:16" ht="24">
      <c r="A26" s="43" t="s">
        <v>96</v>
      </c>
      <c r="B26" s="44" t="s">
        <v>97</v>
      </c>
      <c r="C26" s="45">
        <f t="shared" si="4"/>
        <v>4637</v>
      </c>
      <c r="D26" s="42">
        <v>601</v>
      </c>
      <c r="E26" s="42">
        <v>204</v>
      </c>
      <c r="F26" s="42">
        <v>1711</v>
      </c>
      <c r="G26" s="42"/>
      <c r="H26" s="42">
        <v>2121</v>
      </c>
      <c r="I26" s="42"/>
      <c r="J26" s="42"/>
      <c r="K26" s="42"/>
      <c r="L26" s="42"/>
      <c r="M26" s="42"/>
      <c r="N26" s="42"/>
      <c r="O26" s="42"/>
      <c r="P26" s="63"/>
    </row>
    <row r="27" spans="1:16">
      <c r="A27" s="68" t="s">
        <v>101</v>
      </c>
      <c r="B27" s="48" t="s">
        <v>98</v>
      </c>
      <c r="C27" s="45">
        <f t="shared" ref="C27:O27" si="5">SUM(C28:C35)</f>
        <v>7734</v>
      </c>
      <c r="D27" s="45">
        <f t="shared" si="5"/>
        <v>0</v>
      </c>
      <c r="E27" s="45">
        <f t="shared" si="5"/>
        <v>0</v>
      </c>
      <c r="F27" s="45">
        <f t="shared" si="5"/>
        <v>15</v>
      </c>
      <c r="G27" s="45">
        <f t="shared" si="5"/>
        <v>0</v>
      </c>
      <c r="H27" s="45">
        <f t="shared" si="5"/>
        <v>3566</v>
      </c>
      <c r="I27" s="45">
        <f t="shared" si="5"/>
        <v>2660</v>
      </c>
      <c r="J27" s="45">
        <f t="shared" si="5"/>
        <v>0</v>
      </c>
      <c r="K27" s="45">
        <f t="shared" si="5"/>
        <v>355</v>
      </c>
      <c r="L27" s="45">
        <f t="shared" si="5"/>
        <v>475</v>
      </c>
      <c r="M27" s="45">
        <f t="shared" si="5"/>
        <v>0</v>
      </c>
      <c r="N27" s="45">
        <f t="shared" si="5"/>
        <v>663</v>
      </c>
      <c r="O27" s="45">
        <f t="shared" si="5"/>
        <v>0</v>
      </c>
    </row>
    <row r="28" spans="1:16">
      <c r="A28" s="54" t="s">
        <v>102</v>
      </c>
      <c r="B28" s="49"/>
      <c r="C28" s="45">
        <f t="shared" ref="C28:C35" si="6">SUM(D28:O28)</f>
        <v>2166</v>
      </c>
      <c r="D28" s="50"/>
      <c r="E28" s="50"/>
      <c r="F28" s="50">
        <v>15</v>
      </c>
      <c r="G28" s="50"/>
      <c r="H28" s="50">
        <v>2151</v>
      </c>
      <c r="I28" s="50"/>
      <c r="J28" s="50"/>
      <c r="K28" s="50"/>
      <c r="L28" s="50"/>
      <c r="M28" s="50"/>
      <c r="N28" s="50"/>
      <c r="O28" s="50"/>
    </row>
    <row r="29" spans="1:16">
      <c r="A29" s="54" t="s">
        <v>103</v>
      </c>
      <c r="B29" s="49"/>
      <c r="C29" s="45">
        <f t="shared" si="6"/>
        <v>55</v>
      </c>
      <c r="D29" s="50"/>
      <c r="E29" s="50"/>
      <c r="F29" s="50"/>
      <c r="G29" s="50"/>
      <c r="H29" s="50"/>
      <c r="I29" s="50"/>
      <c r="J29" s="50"/>
      <c r="K29" s="50">
        <v>55</v>
      </c>
      <c r="L29" s="50"/>
      <c r="M29" s="50"/>
      <c r="N29" s="50"/>
      <c r="O29" s="50"/>
    </row>
    <row r="30" spans="1:16">
      <c r="A30" s="54" t="s">
        <v>104</v>
      </c>
      <c r="B30" s="49"/>
      <c r="C30" s="45">
        <f t="shared" si="6"/>
        <v>138</v>
      </c>
      <c r="D30" s="50"/>
      <c r="E30" s="50"/>
      <c r="F30" s="50"/>
      <c r="G30" s="50"/>
      <c r="H30" s="50">
        <v>138</v>
      </c>
      <c r="I30" s="50"/>
      <c r="J30" s="50"/>
      <c r="K30" s="50"/>
      <c r="L30" s="50"/>
      <c r="M30" s="50"/>
      <c r="N30" s="50"/>
      <c r="O30" s="50"/>
    </row>
    <row r="31" spans="1:16">
      <c r="A31" s="54" t="s">
        <v>105</v>
      </c>
      <c r="B31" s="49"/>
      <c r="C31" s="45">
        <f t="shared" si="6"/>
        <v>874</v>
      </c>
      <c r="D31" s="50"/>
      <c r="E31" s="50"/>
      <c r="F31" s="50"/>
      <c r="G31" s="50"/>
      <c r="H31" s="50">
        <v>843</v>
      </c>
      <c r="I31" s="50"/>
      <c r="J31" s="50"/>
      <c r="K31" s="50"/>
      <c r="L31" s="50"/>
      <c r="M31" s="50"/>
      <c r="N31" s="50">
        <v>31</v>
      </c>
      <c r="O31" s="50"/>
    </row>
    <row r="32" spans="1:16">
      <c r="A32" s="54" t="s">
        <v>106</v>
      </c>
      <c r="B32" s="49"/>
      <c r="C32" s="45">
        <f t="shared" si="6"/>
        <v>991</v>
      </c>
      <c r="D32" s="50"/>
      <c r="E32" s="50"/>
      <c r="F32" s="50"/>
      <c r="G32" s="50"/>
      <c r="H32" s="50">
        <v>354</v>
      </c>
      <c r="I32" s="50">
        <v>637</v>
      </c>
      <c r="J32" s="50"/>
      <c r="K32" s="50"/>
      <c r="L32" s="50"/>
      <c r="M32" s="50"/>
      <c r="N32" s="50"/>
      <c r="O32" s="50"/>
    </row>
    <row r="33" spans="1:15">
      <c r="A33" s="54" t="s">
        <v>107</v>
      </c>
      <c r="B33" s="49"/>
      <c r="C33" s="45">
        <f t="shared" si="6"/>
        <v>3100</v>
      </c>
      <c r="D33" s="50"/>
      <c r="E33" s="50"/>
      <c r="F33" s="50"/>
      <c r="G33" s="50"/>
      <c r="H33" s="50"/>
      <c r="I33" s="50">
        <v>2023</v>
      </c>
      <c r="J33" s="50"/>
      <c r="K33" s="50"/>
      <c r="L33" s="50">
        <v>475</v>
      </c>
      <c r="M33" s="50"/>
      <c r="N33" s="50">
        <v>602</v>
      </c>
      <c r="O33" s="50"/>
    </row>
    <row r="34" spans="1:15">
      <c r="A34" s="54" t="s">
        <v>108</v>
      </c>
      <c r="B34" s="49"/>
      <c r="C34" s="45">
        <f t="shared" si="6"/>
        <v>194</v>
      </c>
      <c r="D34" s="50"/>
      <c r="E34" s="50"/>
      <c r="F34" s="50"/>
      <c r="G34" s="50"/>
      <c r="H34" s="50">
        <v>80</v>
      </c>
      <c r="I34" s="50"/>
      <c r="J34" s="50"/>
      <c r="K34" s="50">
        <v>84</v>
      </c>
      <c r="L34" s="50"/>
      <c r="M34" s="50"/>
      <c r="N34" s="50">
        <v>30</v>
      </c>
      <c r="O34" s="50"/>
    </row>
    <row r="35" spans="1:15">
      <c r="A35" s="54" t="s">
        <v>109</v>
      </c>
      <c r="B35" s="49"/>
      <c r="C35" s="45">
        <f t="shared" si="6"/>
        <v>216</v>
      </c>
      <c r="D35" s="50"/>
      <c r="E35" s="50"/>
      <c r="F35" s="50"/>
      <c r="G35" s="50"/>
      <c r="H35" s="50"/>
      <c r="I35" s="50"/>
      <c r="J35" s="50"/>
      <c r="K35" s="50">
        <v>216</v>
      </c>
      <c r="L35" s="50"/>
      <c r="M35" s="50"/>
      <c r="N35" s="50"/>
      <c r="O35" s="50"/>
    </row>
    <row r="36" spans="1:15">
      <c r="A36" s="69"/>
      <c r="B36" s="70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1:15">
      <c r="A37" s="55"/>
      <c r="B37" s="55"/>
      <c r="C37" s="64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38" spans="1:15">
      <c r="A38" s="65" t="s">
        <v>25</v>
      </c>
      <c r="B38" s="65"/>
      <c r="C38" s="64"/>
    </row>
    <row r="39" spans="1:15">
      <c r="A39" s="66"/>
      <c r="B39" s="66"/>
      <c r="C39" s="67"/>
    </row>
    <row r="40" spans="1:15">
      <c r="A40" s="64" t="s">
        <v>26</v>
      </c>
      <c r="B40" s="64"/>
      <c r="C40" s="55"/>
    </row>
    <row r="41" spans="1:15">
      <c r="A41" s="64" t="s">
        <v>27</v>
      </c>
      <c r="B41" s="64"/>
      <c r="C41" s="55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&amp;RLisa 2
Tartu Linnavalitsuse 25.06.2013. a 
 korralduse nr juurde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>
      <pane xSplit="3" ySplit="5" topLeftCell="D15" activePane="bottomRight" state="frozen"/>
      <selection pane="topRight" activeCell="D1" sqref="D1"/>
      <selection pane="bottomLeft" activeCell="A6" sqref="A6"/>
      <selection pane="bottomRight" activeCell="Q24" sqref="Q24"/>
    </sheetView>
  </sheetViews>
  <sheetFormatPr defaultColWidth="28.85546875" defaultRowHeight="15"/>
  <cols>
    <col min="1" max="1" width="23" customWidth="1"/>
    <col min="2" max="2" width="5.85546875" bestFit="1" customWidth="1"/>
    <col min="3" max="3" width="3.140625" bestFit="1" customWidth="1"/>
    <col min="4" max="4" width="8" bestFit="1" customWidth="1"/>
    <col min="5" max="12" width="6.85546875" style="22" customWidth="1"/>
    <col min="13" max="13" width="6.85546875" customWidth="1"/>
    <col min="14" max="14" width="6.85546875" style="22" customWidth="1"/>
    <col min="15" max="15" width="6.85546875" customWidth="1"/>
    <col min="16" max="16" width="7.140625" bestFit="1" customWidth="1"/>
    <col min="17" max="17" width="6.85546875" style="22" customWidth="1"/>
    <col min="18" max="18" width="7" bestFit="1" customWidth="1"/>
    <col min="19" max="21" width="6.85546875" style="22" customWidth="1"/>
    <col min="22" max="22" width="6.85546875" customWidth="1"/>
  </cols>
  <sheetData>
    <row r="1" spans="1:22">
      <c r="A1" s="90" t="s">
        <v>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2" ht="15.75">
      <c r="A2" s="89" t="s">
        <v>48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>
      <c r="A3" s="22"/>
      <c r="B3" s="22"/>
      <c r="C3" s="22"/>
      <c r="D3" s="22"/>
      <c r="M3" s="22"/>
      <c r="O3" s="22"/>
      <c r="P3" s="22"/>
      <c r="R3" s="22"/>
      <c r="V3" s="22"/>
    </row>
    <row r="4" spans="1:22" ht="68.25" customHeight="1">
      <c r="A4" s="27" t="s">
        <v>34</v>
      </c>
      <c r="B4" s="28" t="s">
        <v>35</v>
      </c>
      <c r="C4" s="28" t="s">
        <v>36</v>
      </c>
      <c r="D4" s="98" t="s">
        <v>9</v>
      </c>
      <c r="E4" s="28" t="s">
        <v>62</v>
      </c>
      <c r="F4" s="28" t="s">
        <v>10</v>
      </c>
      <c r="G4" s="28" t="s">
        <v>11</v>
      </c>
      <c r="H4" s="28" t="s">
        <v>176</v>
      </c>
      <c r="I4" s="28" t="s">
        <v>52</v>
      </c>
      <c r="J4" s="28" t="s">
        <v>63</v>
      </c>
      <c r="K4" s="28" t="s">
        <v>180</v>
      </c>
      <c r="L4" s="28" t="s">
        <v>13</v>
      </c>
      <c r="M4" s="29" t="s">
        <v>37</v>
      </c>
      <c r="N4" s="29" t="s">
        <v>64</v>
      </c>
      <c r="O4" s="29" t="s">
        <v>38</v>
      </c>
      <c r="P4" s="29" t="s">
        <v>39</v>
      </c>
      <c r="Q4" s="29" t="s">
        <v>175</v>
      </c>
      <c r="R4" s="29" t="s">
        <v>40</v>
      </c>
      <c r="S4" s="29" t="s">
        <v>41</v>
      </c>
      <c r="T4" s="29" t="s">
        <v>178</v>
      </c>
      <c r="U4" s="29" t="s">
        <v>179</v>
      </c>
      <c r="V4" s="29" t="s">
        <v>149</v>
      </c>
    </row>
    <row r="5" spans="1:22">
      <c r="A5" s="30" t="s">
        <v>42</v>
      </c>
      <c r="B5" s="30"/>
      <c r="C5" s="30"/>
      <c r="D5" s="36"/>
      <c r="E5" s="31" t="s">
        <v>61</v>
      </c>
      <c r="F5" s="31">
        <v>5001</v>
      </c>
      <c r="G5" s="31">
        <v>5002</v>
      </c>
      <c r="H5" s="31">
        <v>5005</v>
      </c>
      <c r="I5" s="31">
        <v>5008</v>
      </c>
      <c r="J5" s="31">
        <v>506</v>
      </c>
      <c r="K5" s="31">
        <v>5500</v>
      </c>
      <c r="L5" s="31">
        <v>5504</v>
      </c>
      <c r="M5" s="31">
        <v>5511</v>
      </c>
      <c r="N5" s="31">
        <v>5512</v>
      </c>
      <c r="O5" s="31">
        <v>5514</v>
      </c>
      <c r="P5" s="31">
        <v>5515</v>
      </c>
      <c r="Q5" s="31">
        <v>5522</v>
      </c>
      <c r="R5" s="31">
        <v>5524</v>
      </c>
      <c r="S5" s="31">
        <v>5525</v>
      </c>
      <c r="T5" s="31">
        <v>5532</v>
      </c>
      <c r="U5" s="31">
        <v>5539</v>
      </c>
      <c r="V5" s="31">
        <v>608</v>
      </c>
    </row>
    <row r="6" spans="1:22" s="22" customFormat="1">
      <c r="A6" s="88" t="s">
        <v>174</v>
      </c>
      <c r="B6" s="30"/>
      <c r="C6" s="30"/>
      <c r="D6" s="33">
        <f>SUM(E6:V6)</f>
        <v>0</v>
      </c>
      <c r="E6" s="40">
        <f>SUM(E7,E14,E32)</f>
        <v>1040</v>
      </c>
      <c r="F6" s="40">
        <f>SUM(F7,F14,F32)</f>
        <v>53907</v>
      </c>
      <c r="G6" s="40">
        <f>SUM(G7,G14,G32)</f>
        <v>-55383</v>
      </c>
      <c r="H6" s="40">
        <f>SUM(H7,H14,H32)</f>
        <v>2510</v>
      </c>
      <c r="I6" s="40">
        <f>SUM(I7,I14,I32)</f>
        <v>-400</v>
      </c>
      <c r="J6" s="40">
        <f>SUM(J7,J14,J32)</f>
        <v>222</v>
      </c>
      <c r="K6" s="40">
        <f>SUM(K7,K14,K32)</f>
        <v>-488</v>
      </c>
      <c r="L6" s="40">
        <f>SUM(L7,L14,L32)</f>
        <v>-690</v>
      </c>
      <c r="M6" s="40">
        <f>SUM(M7,M14,M32)</f>
        <v>3100</v>
      </c>
      <c r="N6" s="40">
        <f>SUM(N7,N14,N32)</f>
        <v>-2216</v>
      </c>
      <c r="O6" s="40">
        <f>SUM(O7,O14,O32)</f>
        <v>70</v>
      </c>
      <c r="P6" s="40">
        <f>SUM(P7,P14,P32)</f>
        <v>10960</v>
      </c>
      <c r="Q6" s="40">
        <f>SUM(Q7,Q14,Q32)</f>
        <v>570</v>
      </c>
      <c r="R6" s="40">
        <f>SUM(R7,R14,R32)</f>
        <v>-13960</v>
      </c>
      <c r="S6" s="40">
        <f>SUM(S7,S14,S32)</f>
        <v>-100</v>
      </c>
      <c r="T6" s="40">
        <f>SUM(T7,T14,T32)</f>
        <v>260</v>
      </c>
      <c r="U6" s="40">
        <f>SUM(U7,U14,U32)</f>
        <v>70</v>
      </c>
      <c r="V6" s="40">
        <f>SUM(V7,V14,V32)</f>
        <v>528</v>
      </c>
    </row>
    <row r="7" spans="1:22">
      <c r="A7" s="24" t="s">
        <v>51</v>
      </c>
      <c r="B7" s="32"/>
      <c r="C7" s="32"/>
      <c r="D7" s="33">
        <f>SUM(E7:V7)</f>
        <v>0</v>
      </c>
      <c r="E7" s="33">
        <f>SUM(E8:E13)</f>
        <v>1040</v>
      </c>
      <c r="F7" s="33">
        <f t="shared" ref="F7:V7" si="0">SUM(F8:F13)</f>
        <v>53907</v>
      </c>
      <c r="G7" s="33">
        <f t="shared" si="0"/>
        <v>-51853</v>
      </c>
      <c r="H7" s="33">
        <f t="shared" ref="H7" si="1">SUM(H8:H13)</f>
        <v>0</v>
      </c>
      <c r="I7" s="33">
        <f t="shared" si="0"/>
        <v>-400</v>
      </c>
      <c r="J7" s="33">
        <f t="shared" si="0"/>
        <v>562</v>
      </c>
      <c r="K7" s="33">
        <f t="shared" ref="K7" si="2">SUM(K8:K13)</f>
        <v>0</v>
      </c>
      <c r="L7" s="33">
        <f t="shared" si="0"/>
        <v>-1040</v>
      </c>
      <c r="M7" s="33">
        <f t="shared" si="0"/>
        <v>0</v>
      </c>
      <c r="N7" s="33">
        <f t="shared" si="0"/>
        <v>-2216</v>
      </c>
      <c r="O7" s="33">
        <f t="shared" si="0"/>
        <v>0</v>
      </c>
      <c r="P7" s="33">
        <f t="shared" si="0"/>
        <v>0</v>
      </c>
      <c r="Q7" s="33">
        <f t="shared" ref="Q7" si="3">SUM(Q8:Q13)</f>
        <v>0</v>
      </c>
      <c r="R7" s="33">
        <f t="shared" si="0"/>
        <v>0</v>
      </c>
      <c r="S7" s="33">
        <f t="shared" ref="S7:T7" si="4">SUM(S8:S13)</f>
        <v>0</v>
      </c>
      <c r="T7" s="33">
        <f t="shared" si="4"/>
        <v>0</v>
      </c>
      <c r="U7" s="33">
        <f t="shared" ref="U7" si="5">SUM(U8:U13)</f>
        <v>0</v>
      </c>
      <c r="V7" s="33">
        <f t="shared" si="0"/>
        <v>0</v>
      </c>
    </row>
    <row r="8" spans="1:22">
      <c r="A8" s="23" t="s">
        <v>43</v>
      </c>
      <c r="B8" s="34" t="s">
        <v>19</v>
      </c>
      <c r="C8" s="34">
        <v>21</v>
      </c>
      <c r="D8" s="33">
        <f>SUM(E8:V8)</f>
        <v>0</v>
      </c>
      <c r="E8" s="35"/>
      <c r="F8" s="35">
        <v>23353</v>
      </c>
      <c r="G8" s="35">
        <v>-22953</v>
      </c>
      <c r="H8" s="35"/>
      <c r="I8" s="35">
        <v>-400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22">
      <c r="A9" s="23" t="s">
        <v>53</v>
      </c>
      <c r="B9" s="34" t="s">
        <v>55</v>
      </c>
      <c r="C9" s="34">
        <v>21</v>
      </c>
      <c r="D9" s="33">
        <f>SUM(E9:V9)</f>
        <v>0</v>
      </c>
      <c r="E9" s="35"/>
      <c r="F9" s="35">
        <v>3357</v>
      </c>
      <c r="G9" s="35">
        <v>-3357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>
      <c r="A10" s="23" t="s">
        <v>56</v>
      </c>
      <c r="B10" s="34" t="s">
        <v>28</v>
      </c>
      <c r="C10" s="34">
        <v>21</v>
      </c>
      <c r="D10" s="33">
        <f>SUM(E10:V10)</f>
        <v>0</v>
      </c>
      <c r="E10" s="35">
        <v>1040</v>
      </c>
      <c r="F10" s="35">
        <f>184+1654</f>
        <v>1838</v>
      </c>
      <c r="G10" s="35">
        <f>1470-1654</f>
        <v>-184</v>
      </c>
      <c r="H10" s="35"/>
      <c r="I10" s="35"/>
      <c r="J10" s="35">
        <v>562</v>
      </c>
      <c r="K10" s="35"/>
      <c r="L10" s="35">
        <v>-1040</v>
      </c>
      <c r="M10" s="35"/>
      <c r="N10" s="35">
        <v>-2216</v>
      </c>
      <c r="O10" s="35"/>
      <c r="P10" s="35"/>
      <c r="Q10" s="35"/>
      <c r="R10" s="35"/>
      <c r="S10" s="35"/>
      <c r="T10" s="35"/>
      <c r="U10" s="35"/>
      <c r="V10" s="35"/>
    </row>
    <row r="11" spans="1:22">
      <c r="A11" s="23" t="s">
        <v>57</v>
      </c>
      <c r="B11" s="34" t="s">
        <v>30</v>
      </c>
      <c r="C11" s="34">
        <v>25</v>
      </c>
      <c r="D11" s="33">
        <f>SUM(E11:V11)</f>
        <v>0</v>
      </c>
      <c r="E11" s="35"/>
      <c r="F11" s="35">
        <v>4029</v>
      </c>
      <c r="G11" s="35">
        <v>-4029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s="22" customFormat="1" ht="26.25">
      <c r="A12" s="23" t="s">
        <v>59</v>
      </c>
      <c r="B12" s="34" t="s">
        <v>60</v>
      </c>
      <c r="C12" s="34">
        <v>25</v>
      </c>
      <c r="D12" s="33">
        <f>SUM(E12:V12)</f>
        <v>0</v>
      </c>
      <c r="E12" s="35"/>
      <c r="F12" s="35">
        <v>7050</v>
      </c>
      <c r="G12" s="35">
        <v>-7050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>
      <c r="A13" s="23" t="s">
        <v>58</v>
      </c>
      <c r="B13" s="34" t="s">
        <v>54</v>
      </c>
      <c r="C13" s="34">
        <v>25</v>
      </c>
      <c r="D13" s="33">
        <f>SUM(E13:V13)</f>
        <v>0</v>
      </c>
      <c r="E13" s="35"/>
      <c r="F13" s="35">
        <v>14280</v>
      </c>
      <c r="G13" s="35">
        <v>-14280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>
      <c r="A14" s="38" t="s">
        <v>44</v>
      </c>
      <c r="B14" s="34"/>
      <c r="C14" s="34"/>
      <c r="D14" s="33">
        <f>SUM(E14:V14)</f>
        <v>0</v>
      </c>
      <c r="E14" s="97">
        <f>SUM(E15:E31)</f>
        <v>0</v>
      </c>
      <c r="F14" s="97">
        <f>SUM(F15:F31)</f>
        <v>0</v>
      </c>
      <c r="G14" s="97">
        <f>SUM(G15:G31)</f>
        <v>-3530</v>
      </c>
      <c r="H14" s="97">
        <f>SUM(H15:H31)</f>
        <v>2510</v>
      </c>
      <c r="I14" s="97">
        <f>SUM(I15:I31)</f>
        <v>0</v>
      </c>
      <c r="J14" s="97">
        <f>SUM(J15:J31)</f>
        <v>-340</v>
      </c>
      <c r="K14" s="97">
        <f>SUM(K15:K31)</f>
        <v>40</v>
      </c>
      <c r="L14" s="97">
        <f>SUM(L15:L31)</f>
        <v>350</v>
      </c>
      <c r="M14" s="97">
        <f>SUM(M15:M31)</f>
        <v>3100</v>
      </c>
      <c r="N14" s="97">
        <f>SUM(N15:N31)</f>
        <v>0</v>
      </c>
      <c r="O14" s="97">
        <f>SUM(O15:O31)</f>
        <v>70</v>
      </c>
      <c r="P14" s="97">
        <f>SUM(P15:P31)</f>
        <v>10960</v>
      </c>
      <c r="Q14" s="97">
        <f>SUM(Q15:Q31)</f>
        <v>570</v>
      </c>
      <c r="R14" s="97">
        <f>SUM(R15:R31)</f>
        <v>-13960</v>
      </c>
      <c r="S14" s="97">
        <f>SUM(S15:S31)</f>
        <v>-100</v>
      </c>
      <c r="T14" s="97">
        <f>SUM(T15:T31)</f>
        <v>260</v>
      </c>
      <c r="U14" s="97">
        <f>SUM(U15:U31)</f>
        <v>70</v>
      </c>
      <c r="V14" s="97">
        <f>SUM(V15:V31)</f>
        <v>0</v>
      </c>
    </row>
    <row r="15" spans="1:22">
      <c r="A15" s="23" t="s">
        <v>44</v>
      </c>
      <c r="B15" s="34" t="s">
        <v>98</v>
      </c>
      <c r="C15" s="34">
        <v>21</v>
      </c>
      <c r="D15" s="33">
        <f>SUM(E15:V15)</f>
        <v>-213071</v>
      </c>
      <c r="E15" s="35"/>
      <c r="F15" s="35"/>
      <c r="G15" s="35">
        <v>-65600</v>
      </c>
      <c r="H15" s="35"/>
      <c r="I15" s="35"/>
      <c r="J15" s="35">
        <v>-22400</v>
      </c>
      <c r="K15" s="35">
        <v>-1000</v>
      </c>
      <c r="L15" s="35"/>
      <c r="M15" s="35">
        <v>-11200</v>
      </c>
      <c r="N15" s="35"/>
      <c r="O15" s="35"/>
      <c r="P15" s="35">
        <v>-108071</v>
      </c>
      <c r="Q15" s="35"/>
      <c r="R15" s="35">
        <v>-4800</v>
      </c>
      <c r="S15" s="35"/>
      <c r="T15" s="35"/>
      <c r="U15" s="35"/>
      <c r="V15" s="35"/>
    </row>
    <row r="16" spans="1:22" s="22" customFormat="1">
      <c r="A16" s="23" t="s">
        <v>122</v>
      </c>
      <c r="B16" s="34" t="s">
        <v>98</v>
      </c>
      <c r="C16" s="34">
        <v>21</v>
      </c>
      <c r="D16" s="33">
        <f>SUM(E16:V16)</f>
        <v>23865</v>
      </c>
      <c r="E16" s="35"/>
      <c r="F16" s="35"/>
      <c r="G16" s="35">
        <v>8200</v>
      </c>
      <c r="H16" s="35"/>
      <c r="I16" s="35"/>
      <c r="J16" s="35">
        <v>2800</v>
      </c>
      <c r="K16" s="35">
        <v>200</v>
      </c>
      <c r="L16" s="35"/>
      <c r="M16" s="35">
        <v>1400</v>
      </c>
      <c r="N16" s="35"/>
      <c r="O16" s="35"/>
      <c r="P16" s="35">
        <v>10665</v>
      </c>
      <c r="Q16" s="35"/>
      <c r="R16" s="35">
        <v>600</v>
      </c>
      <c r="S16" s="35"/>
      <c r="T16" s="35"/>
      <c r="U16" s="35"/>
      <c r="V16" s="35"/>
    </row>
    <row r="17" spans="1:22" s="22" customFormat="1">
      <c r="A17" s="23" t="s">
        <v>124</v>
      </c>
      <c r="B17" s="34" t="s">
        <v>98</v>
      </c>
      <c r="C17" s="34">
        <v>21</v>
      </c>
      <c r="D17" s="33">
        <f>SUM(E17:V17)</f>
        <v>0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>
        <v>250</v>
      </c>
      <c r="R17" s="35"/>
      <c r="S17" s="35">
        <v>-250</v>
      </c>
      <c r="T17" s="35"/>
      <c r="U17" s="35"/>
      <c r="V17" s="35"/>
    </row>
    <row r="18" spans="1:22" s="22" customFormat="1">
      <c r="A18" s="23" t="s">
        <v>125</v>
      </c>
      <c r="B18" s="34" t="s">
        <v>98</v>
      </c>
      <c r="C18" s="34">
        <v>21</v>
      </c>
      <c r="D18" s="33">
        <f>SUM(E18:V18)</f>
        <v>48761</v>
      </c>
      <c r="E18" s="35"/>
      <c r="F18" s="35"/>
      <c r="G18" s="35">
        <v>16400</v>
      </c>
      <c r="H18" s="35"/>
      <c r="I18" s="35"/>
      <c r="J18" s="35">
        <v>5600</v>
      </c>
      <c r="K18" s="35">
        <v>200</v>
      </c>
      <c r="L18" s="35"/>
      <c r="M18" s="35">
        <v>2800</v>
      </c>
      <c r="N18" s="35"/>
      <c r="O18" s="35"/>
      <c r="P18" s="35">
        <v>22561</v>
      </c>
      <c r="Q18" s="35"/>
      <c r="R18" s="35">
        <v>1200</v>
      </c>
      <c r="S18" s="35"/>
      <c r="T18" s="35"/>
      <c r="U18" s="35"/>
      <c r="V18" s="35"/>
    </row>
    <row r="19" spans="1:22" s="22" customFormat="1">
      <c r="A19" s="23" t="s">
        <v>127</v>
      </c>
      <c r="B19" s="34" t="s">
        <v>98</v>
      </c>
      <c r="C19" s="34">
        <v>21</v>
      </c>
      <c r="D19" s="33">
        <f>SUM(E19:V19)</f>
        <v>0</v>
      </c>
      <c r="E19" s="35"/>
      <c r="F19" s="35"/>
      <c r="G19" s="35"/>
      <c r="H19" s="35">
        <v>80</v>
      </c>
      <c r="I19" s="35"/>
      <c r="J19" s="35">
        <v>30</v>
      </c>
      <c r="K19" s="35">
        <v>-110</v>
      </c>
      <c r="L19" s="35"/>
      <c r="M19" s="35">
        <v>-90</v>
      </c>
      <c r="N19" s="35"/>
      <c r="O19" s="35">
        <v>90</v>
      </c>
      <c r="P19" s="35"/>
      <c r="Q19" s="35"/>
      <c r="R19" s="35"/>
      <c r="S19" s="35"/>
      <c r="T19" s="35"/>
      <c r="U19" s="35"/>
      <c r="V19" s="35"/>
    </row>
    <row r="20" spans="1:22" s="22" customFormat="1">
      <c r="A20" s="23" t="s">
        <v>128</v>
      </c>
      <c r="B20" s="34" t="s">
        <v>98</v>
      </c>
      <c r="C20" s="34">
        <v>21</v>
      </c>
      <c r="D20" s="33">
        <f>SUM(E20:V20)</f>
        <v>0</v>
      </c>
      <c r="E20" s="35"/>
      <c r="F20" s="35"/>
      <c r="G20" s="35"/>
      <c r="H20" s="35"/>
      <c r="I20" s="35"/>
      <c r="J20" s="35"/>
      <c r="K20" s="35">
        <v>410</v>
      </c>
      <c r="L20" s="35"/>
      <c r="M20" s="35"/>
      <c r="N20" s="35"/>
      <c r="O20" s="35"/>
      <c r="P20" s="35">
        <v>1400</v>
      </c>
      <c r="Q20" s="35"/>
      <c r="R20" s="35">
        <v>-1810</v>
      </c>
      <c r="S20" s="35"/>
      <c r="T20" s="35"/>
      <c r="U20" s="35"/>
      <c r="V20" s="35"/>
    </row>
    <row r="21" spans="1:22" s="22" customFormat="1">
      <c r="A21" s="23" t="s">
        <v>129</v>
      </c>
      <c r="B21" s="34" t="s">
        <v>98</v>
      </c>
      <c r="C21" s="34">
        <v>21</v>
      </c>
      <c r="D21" s="33">
        <f>SUM(E21:V21)</f>
        <v>0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>
        <v>80</v>
      </c>
      <c r="P21" s="35"/>
      <c r="Q21" s="35">
        <v>-80</v>
      </c>
      <c r="R21" s="35"/>
      <c r="S21" s="35"/>
      <c r="T21" s="35"/>
      <c r="U21" s="35"/>
      <c r="V21" s="35"/>
    </row>
    <row r="22" spans="1:22" s="22" customFormat="1">
      <c r="A22" s="23" t="s">
        <v>177</v>
      </c>
      <c r="B22" s="34" t="s">
        <v>98</v>
      </c>
      <c r="C22" s="34">
        <v>21</v>
      </c>
      <c r="D22" s="33">
        <f>SUM(E22:V22)</f>
        <v>0</v>
      </c>
      <c r="E22" s="35"/>
      <c r="F22" s="35"/>
      <c r="G22" s="35"/>
      <c r="H22" s="35"/>
      <c r="I22" s="35"/>
      <c r="J22" s="35"/>
      <c r="K22" s="35">
        <v>-150</v>
      </c>
      <c r="L22" s="35">
        <v>150</v>
      </c>
      <c r="M22" s="35">
        <v>-480</v>
      </c>
      <c r="N22" s="35"/>
      <c r="O22" s="35">
        <v>80</v>
      </c>
      <c r="P22" s="35">
        <v>1100</v>
      </c>
      <c r="Q22" s="35">
        <v>300</v>
      </c>
      <c r="R22" s="35">
        <v>-1100</v>
      </c>
      <c r="S22" s="35"/>
      <c r="T22" s="35">
        <v>100</v>
      </c>
      <c r="U22" s="35"/>
      <c r="V22" s="35"/>
    </row>
    <row r="23" spans="1:22" s="22" customFormat="1">
      <c r="A23" s="23" t="s">
        <v>132</v>
      </c>
      <c r="B23" s="34" t="s">
        <v>98</v>
      </c>
      <c r="C23" s="34">
        <v>21</v>
      </c>
      <c r="D23" s="33">
        <f>SUM(E23:V23)</f>
        <v>48591</v>
      </c>
      <c r="E23" s="35"/>
      <c r="F23" s="35"/>
      <c r="G23" s="35">
        <v>16400</v>
      </c>
      <c r="H23" s="35">
        <v>2430</v>
      </c>
      <c r="I23" s="35"/>
      <c r="J23" s="35">
        <v>6430</v>
      </c>
      <c r="K23" s="35">
        <v>-80</v>
      </c>
      <c r="L23" s="35"/>
      <c r="M23" s="35">
        <v>-300</v>
      </c>
      <c r="N23" s="35"/>
      <c r="O23" s="35"/>
      <c r="P23" s="35">
        <v>22391</v>
      </c>
      <c r="Q23" s="35"/>
      <c r="R23" s="35">
        <v>1200</v>
      </c>
      <c r="S23" s="35">
        <v>10</v>
      </c>
      <c r="T23" s="35">
        <v>110</v>
      </c>
      <c r="U23" s="35"/>
      <c r="V23" s="35"/>
    </row>
    <row r="24" spans="1:22" s="22" customFormat="1">
      <c r="A24" s="23" t="s">
        <v>133</v>
      </c>
      <c r="B24" s="34" t="s">
        <v>98</v>
      </c>
      <c r="C24" s="34">
        <v>21</v>
      </c>
      <c r="D24" s="33">
        <f>SUM(E24:V24)</f>
        <v>0</v>
      </c>
      <c r="E24" s="35"/>
      <c r="F24" s="35"/>
      <c r="G24" s="35">
        <v>-380</v>
      </c>
      <c r="H24" s="35"/>
      <c r="I24" s="35"/>
      <c r="J24" s="35">
        <v>-130</v>
      </c>
      <c r="K24" s="35">
        <v>-60</v>
      </c>
      <c r="L24" s="35"/>
      <c r="M24" s="35">
        <v>2710</v>
      </c>
      <c r="N24" s="35"/>
      <c r="O24" s="35">
        <v>20</v>
      </c>
      <c r="P24" s="35">
        <v>750</v>
      </c>
      <c r="Q24" s="35"/>
      <c r="R24" s="35">
        <v>-3000</v>
      </c>
      <c r="S24" s="35"/>
      <c r="T24" s="35">
        <v>50</v>
      </c>
      <c r="U24" s="35">
        <v>40</v>
      </c>
      <c r="V24" s="35"/>
    </row>
    <row r="25" spans="1:22" s="22" customFormat="1">
      <c r="A25" s="23" t="s">
        <v>135</v>
      </c>
      <c r="B25" s="34" t="s">
        <v>98</v>
      </c>
      <c r="C25" s="34">
        <v>21</v>
      </c>
      <c r="D25" s="33">
        <f>SUM(E25:V25)</f>
        <v>0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>
        <v>4700</v>
      </c>
      <c r="Q25" s="35"/>
      <c r="R25" s="35">
        <v>-4700</v>
      </c>
      <c r="S25" s="35"/>
      <c r="T25" s="35"/>
      <c r="U25" s="35"/>
      <c r="V25" s="35"/>
    </row>
    <row r="26" spans="1:22" s="22" customFormat="1">
      <c r="A26" s="23" t="s">
        <v>107</v>
      </c>
      <c r="B26" s="34" t="s">
        <v>98</v>
      </c>
      <c r="C26" s="34">
        <v>21</v>
      </c>
      <c r="D26" s="33">
        <f>SUM(E26:V26)</f>
        <v>0</v>
      </c>
      <c r="E26" s="35"/>
      <c r="F26" s="35"/>
      <c r="G26" s="35">
        <v>-3150</v>
      </c>
      <c r="H26" s="35"/>
      <c r="I26" s="35"/>
      <c r="J26" s="35">
        <v>-1070</v>
      </c>
      <c r="K26" s="35"/>
      <c r="L26" s="35"/>
      <c r="M26" s="35">
        <v>4220</v>
      </c>
      <c r="N26" s="35"/>
      <c r="O26" s="35"/>
      <c r="P26" s="35"/>
      <c r="Q26" s="35"/>
      <c r="R26" s="35"/>
      <c r="S26" s="35"/>
      <c r="T26" s="35"/>
      <c r="U26" s="35"/>
      <c r="V26" s="35"/>
    </row>
    <row r="27" spans="1:22" s="22" customFormat="1">
      <c r="A27" s="23" t="s">
        <v>136</v>
      </c>
      <c r="B27" s="34" t="s">
        <v>98</v>
      </c>
      <c r="C27" s="34">
        <v>21</v>
      </c>
      <c r="D27" s="33">
        <f>SUM(E27:V27)</f>
        <v>0</v>
      </c>
      <c r="E27" s="35"/>
      <c r="F27" s="35"/>
      <c r="G27" s="35"/>
      <c r="H27" s="35"/>
      <c r="I27" s="35"/>
      <c r="J27" s="35"/>
      <c r="K27" s="35">
        <v>30</v>
      </c>
      <c r="L27" s="35">
        <v>200</v>
      </c>
      <c r="M27" s="35"/>
      <c r="N27" s="35"/>
      <c r="O27" s="35"/>
      <c r="P27" s="35"/>
      <c r="Q27" s="35"/>
      <c r="R27" s="35">
        <v>-350</v>
      </c>
      <c r="S27" s="35">
        <v>90</v>
      </c>
      <c r="T27" s="35"/>
      <c r="U27" s="35">
        <v>30</v>
      </c>
      <c r="V27" s="35"/>
    </row>
    <row r="28" spans="1:22" s="22" customFormat="1">
      <c r="A28" s="23" t="s">
        <v>131</v>
      </c>
      <c r="B28" s="34" t="s">
        <v>98</v>
      </c>
      <c r="C28" s="34">
        <v>21</v>
      </c>
      <c r="D28" s="33">
        <f>SUM(E28:V28)</f>
        <v>0</v>
      </c>
      <c r="E28" s="35"/>
      <c r="F28" s="35"/>
      <c r="G28" s="35"/>
      <c r="H28" s="35"/>
      <c r="I28" s="35"/>
      <c r="J28" s="35"/>
      <c r="K28" s="35"/>
      <c r="L28" s="35"/>
      <c r="M28" s="35">
        <v>-160</v>
      </c>
      <c r="N28" s="35"/>
      <c r="O28" s="35"/>
      <c r="P28" s="35">
        <v>10</v>
      </c>
      <c r="Q28" s="35">
        <v>100</v>
      </c>
      <c r="R28" s="35"/>
      <c r="S28" s="35">
        <v>50</v>
      </c>
      <c r="T28" s="35"/>
      <c r="U28" s="35"/>
      <c r="V28" s="35"/>
    </row>
    <row r="29" spans="1:22" s="22" customFormat="1">
      <c r="A29" s="23" t="s">
        <v>138</v>
      </c>
      <c r="B29" s="34" t="s">
        <v>98</v>
      </c>
      <c r="C29" s="34">
        <v>21</v>
      </c>
      <c r="D29" s="33">
        <f>SUM(E29:V29)</f>
        <v>29785</v>
      </c>
      <c r="E29" s="35"/>
      <c r="F29" s="35"/>
      <c r="G29" s="35">
        <v>8200</v>
      </c>
      <c r="H29" s="35"/>
      <c r="I29" s="35"/>
      <c r="J29" s="35">
        <v>2800</v>
      </c>
      <c r="K29" s="35">
        <v>200</v>
      </c>
      <c r="L29" s="35"/>
      <c r="M29" s="35">
        <v>1400</v>
      </c>
      <c r="N29" s="35"/>
      <c r="O29" s="35"/>
      <c r="P29" s="35">
        <v>16585</v>
      </c>
      <c r="Q29" s="35"/>
      <c r="R29" s="35">
        <v>600</v>
      </c>
      <c r="S29" s="35"/>
      <c r="T29" s="35"/>
      <c r="U29" s="35"/>
      <c r="V29" s="35"/>
    </row>
    <row r="30" spans="1:22" s="22" customFormat="1">
      <c r="A30" s="23" t="s">
        <v>140</v>
      </c>
      <c r="B30" s="34" t="s">
        <v>98</v>
      </c>
      <c r="C30" s="34">
        <v>21</v>
      </c>
      <c r="D30" s="33">
        <f>SUM(E30:V30)</f>
        <v>62069</v>
      </c>
      <c r="E30" s="35"/>
      <c r="F30" s="35"/>
      <c r="G30" s="35">
        <v>16400</v>
      </c>
      <c r="H30" s="35"/>
      <c r="I30" s="35"/>
      <c r="J30" s="35">
        <v>5600</v>
      </c>
      <c r="K30" s="35">
        <v>200</v>
      </c>
      <c r="L30" s="35"/>
      <c r="M30" s="35">
        <v>2800</v>
      </c>
      <c r="N30" s="35"/>
      <c r="O30" s="35"/>
      <c r="P30" s="35">
        <v>35869</v>
      </c>
      <c r="Q30" s="35"/>
      <c r="R30" s="35">
        <v>1200</v>
      </c>
      <c r="S30" s="35"/>
      <c r="T30" s="35"/>
      <c r="U30" s="35"/>
      <c r="V30" s="35"/>
    </row>
    <row r="31" spans="1:22" s="22" customFormat="1">
      <c r="A31" s="23" t="s">
        <v>119</v>
      </c>
      <c r="B31" s="34" t="s">
        <v>98</v>
      </c>
      <c r="C31" s="34">
        <v>21</v>
      </c>
      <c r="D31" s="33">
        <f>SUM(E31:V31)</f>
        <v>0</v>
      </c>
      <c r="E31" s="35"/>
      <c r="F31" s="35"/>
      <c r="G31" s="35"/>
      <c r="H31" s="35"/>
      <c r="I31" s="35"/>
      <c r="J31" s="35"/>
      <c r="K31" s="35">
        <v>200</v>
      </c>
      <c r="L31" s="35"/>
      <c r="M31" s="35"/>
      <c r="N31" s="35"/>
      <c r="O31" s="35">
        <v>-200</v>
      </c>
      <c r="P31" s="35">
        <v>3000</v>
      </c>
      <c r="Q31" s="35"/>
      <c r="R31" s="35">
        <v>-3000</v>
      </c>
      <c r="S31" s="35"/>
      <c r="T31" s="35"/>
      <c r="U31" s="35"/>
      <c r="V31" s="35"/>
    </row>
    <row r="32" spans="1:22">
      <c r="A32" s="38" t="s">
        <v>148</v>
      </c>
      <c r="B32" s="32"/>
      <c r="C32" s="32"/>
      <c r="D32" s="33">
        <f>SUM(E32:V32)</f>
        <v>0</v>
      </c>
      <c r="E32" s="33">
        <f t="shared" ref="E32:V32" si="6">SUM(E33)</f>
        <v>0</v>
      </c>
      <c r="F32" s="33">
        <f t="shared" si="6"/>
        <v>0</v>
      </c>
      <c r="G32" s="33">
        <f t="shared" si="6"/>
        <v>0</v>
      </c>
      <c r="H32" s="33">
        <f t="shared" si="6"/>
        <v>0</v>
      </c>
      <c r="I32" s="33">
        <f t="shared" si="6"/>
        <v>0</v>
      </c>
      <c r="J32" s="33">
        <f t="shared" si="6"/>
        <v>0</v>
      </c>
      <c r="K32" s="33">
        <f t="shared" si="6"/>
        <v>-528</v>
      </c>
      <c r="L32" s="33">
        <f t="shared" si="6"/>
        <v>0</v>
      </c>
      <c r="M32" s="33">
        <f t="shared" si="6"/>
        <v>0</v>
      </c>
      <c r="N32" s="33">
        <f t="shared" si="6"/>
        <v>0</v>
      </c>
      <c r="O32" s="33">
        <f t="shared" si="6"/>
        <v>0</v>
      </c>
      <c r="P32" s="33">
        <f t="shared" si="6"/>
        <v>0</v>
      </c>
      <c r="Q32" s="33">
        <f t="shared" si="6"/>
        <v>0</v>
      </c>
      <c r="R32" s="33">
        <f t="shared" si="6"/>
        <v>0</v>
      </c>
      <c r="S32" s="33">
        <f t="shared" si="6"/>
        <v>0</v>
      </c>
      <c r="T32" s="33">
        <f t="shared" si="6"/>
        <v>0</v>
      </c>
      <c r="U32" s="33">
        <f t="shared" si="6"/>
        <v>0</v>
      </c>
      <c r="V32" s="33">
        <f t="shared" si="6"/>
        <v>528</v>
      </c>
    </row>
    <row r="33" spans="1:22">
      <c r="A33" s="39" t="s">
        <v>43</v>
      </c>
      <c r="B33" s="34" t="s">
        <v>19</v>
      </c>
      <c r="C33" s="34">
        <v>21</v>
      </c>
      <c r="D33" s="33">
        <f>SUM(E33:V33)</f>
        <v>0</v>
      </c>
      <c r="E33" s="35"/>
      <c r="F33" s="35"/>
      <c r="G33" s="35"/>
      <c r="H33" s="35"/>
      <c r="I33" s="35"/>
      <c r="J33" s="35"/>
      <c r="K33" s="35">
        <v>-528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>
        <v>528</v>
      </c>
    </row>
    <row r="34" spans="1:22">
      <c r="A34" s="37" t="s">
        <v>49</v>
      </c>
      <c r="B34" s="22"/>
      <c r="C34" s="22"/>
      <c r="D34" s="22"/>
      <c r="M34" s="22"/>
      <c r="O34" s="22"/>
      <c r="P34" s="22"/>
      <c r="R34" s="22"/>
      <c r="V34" s="22"/>
    </row>
    <row r="35" spans="1:22">
      <c r="A35" s="37" t="s">
        <v>50</v>
      </c>
      <c r="B35" s="22"/>
      <c r="C35" s="22"/>
      <c r="D35" s="22"/>
      <c r="M35" s="22"/>
      <c r="O35" s="22"/>
      <c r="P35" s="22"/>
      <c r="R35" s="22"/>
      <c r="V35" s="22"/>
    </row>
    <row r="36" spans="1:22">
      <c r="A36" s="37"/>
      <c r="B36" s="22"/>
      <c r="C36" s="22"/>
      <c r="D36" s="22"/>
      <c r="M36" s="22"/>
      <c r="O36" s="22"/>
      <c r="P36" s="22"/>
      <c r="R36" s="22"/>
      <c r="V36" s="22"/>
    </row>
    <row r="37" spans="1:22">
      <c r="A37" s="26" t="s">
        <v>25</v>
      </c>
      <c r="B37" s="22"/>
      <c r="C37" s="22"/>
      <c r="D37" s="22"/>
      <c r="M37" s="22"/>
      <c r="O37" s="22"/>
      <c r="P37" s="22"/>
      <c r="R37" s="22"/>
      <c r="V37" s="22"/>
    </row>
    <row r="38" spans="1:22">
      <c r="A38" s="25"/>
      <c r="B38" s="22"/>
      <c r="C38" s="22"/>
      <c r="D38" s="22"/>
      <c r="M38" s="22"/>
      <c r="O38" s="22"/>
      <c r="P38" s="22"/>
      <c r="R38" s="22"/>
      <c r="V38" s="22"/>
    </row>
    <row r="39" spans="1:22">
      <c r="A39" s="25" t="s">
        <v>26</v>
      </c>
      <c r="B39" s="22"/>
      <c r="C39" s="22"/>
      <c r="D39" s="22"/>
      <c r="M39" s="22"/>
      <c r="O39" s="22"/>
      <c r="P39" s="22"/>
      <c r="R39" s="22"/>
      <c r="V39" s="22"/>
    </row>
    <row r="40" spans="1:22">
      <c r="A40" s="25" t="s">
        <v>27</v>
      </c>
      <c r="B40" s="22"/>
      <c r="C40" s="22"/>
      <c r="D40" s="22"/>
      <c r="M40" s="22"/>
      <c r="O40" s="22"/>
      <c r="P40" s="22"/>
      <c r="R40" s="22"/>
      <c r="V40" s="22"/>
    </row>
  </sheetData>
  <mergeCells count="2">
    <mergeCell ref="A1:V1"/>
    <mergeCell ref="A2:V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&amp;RLisa 3
Tartu Linnavalitsuse 25.06.2013. a 
korralduse nr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Lisa 1</vt:lpstr>
      <vt:lpstr>Lisa 2</vt:lpstr>
      <vt:lpstr>Lisa 3</vt:lpstr>
      <vt:lpstr>'Lisa 1'!Print_Titles</vt:lpstr>
      <vt:lpstr>'Lisa 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2013-06-21T06:40:37Z</dcterms:modified>
</cp:coreProperties>
</file>