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3" activeTab="0"/>
  </bookViews>
  <sheets>
    <sheet name="Sheet1" sheetId="1" r:id="rId1"/>
    <sheet name="Sheet1_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<sst xmlns="http://schemas.openxmlformats.org/spreadsheetml/2006/main" count="102" uniqueCount="44">
  <si>
    <t>Osakaal</t>
  </si>
  <si>
    <t>P. Dussmann Eesti OÜ</t>
  </si>
  <si>
    <t>OÜ Kyyrix</t>
  </si>
  <si>
    <t>SOL Eesti OÜ</t>
  </si>
  <si>
    <t>maksimumpunktid vastava osakaalu juures x madalaim hind / pakutud hind</t>
  </si>
  <si>
    <t>Aknapesu</t>
  </si>
  <si>
    <t>Ehitusjärgne koristus</t>
  </si>
  <si>
    <t>PVC pesu</t>
  </si>
  <si>
    <t>Kivi pesu</t>
  </si>
  <si>
    <t>Vaibapuhastus</t>
  </si>
  <si>
    <t>KOKKU:</t>
  </si>
  <si>
    <t>Kriteeriumid</t>
  </si>
  <si>
    <t>Pakkuja 1</t>
  </si>
  <si>
    <t>Pakk 2</t>
  </si>
  <si>
    <t>Pakk 3</t>
  </si>
  <si>
    <t>Pakk 4</t>
  </si>
  <si>
    <t>Parkett või puitpõrand</t>
  </si>
  <si>
    <t xml:space="preserve">Tualettpaber (keskmine hind) </t>
  </si>
  <si>
    <t xml:space="preserve">Õhuvärskendaja (keskmine hind) </t>
  </si>
  <si>
    <t xml:space="preserve">Paberkäterätikud (keskmine hind) </t>
  </si>
  <si>
    <t xml:space="preserve">Vedelseep (keskmine hind) </t>
  </si>
  <si>
    <t>Hoolduskoristusteenuse kuumaksumus</t>
  </si>
  <si>
    <t xml:space="preserve">Riigihanke I osa </t>
  </si>
  <si>
    <t>Riigihanke II osa</t>
  </si>
  <si>
    <t>Õhuvärskendaja koos patareidega</t>
  </si>
  <si>
    <t>Õhuvärskendaja tavaballoon</t>
  </si>
  <si>
    <t>Serla</t>
  </si>
  <si>
    <t>Katrin OneStop</t>
  </si>
  <si>
    <t>Vedelseep palsamiga</t>
  </si>
  <si>
    <t>Vedelseep lisamisega</t>
  </si>
  <si>
    <t>Tork mini</t>
  </si>
  <si>
    <t>Tork soft mini</t>
  </si>
  <si>
    <t>Tork Bulk</t>
  </si>
  <si>
    <t>Tork Matic</t>
  </si>
  <si>
    <t>Katrin classic</t>
  </si>
  <si>
    <t>Tualettpaber (keskmine hind)</t>
  </si>
  <si>
    <t>Serla 3x</t>
  </si>
  <si>
    <t>Krausberg Eesti OÜ</t>
  </si>
  <si>
    <t>Kinnisvara-teenindus OÜ</t>
  </si>
  <si>
    <t>Kinnisvara-teenidus OÜ</t>
  </si>
  <si>
    <t>SOL Baltics OÜ</t>
  </si>
  <si>
    <t>Jõgeva Elamu Halduse AS</t>
  </si>
  <si>
    <t>Vorm 1 A</t>
  </si>
  <si>
    <t>Vorm 1 B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</si>
</sst>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0.0"/>
    <numFmt numFmtId="174" formatCode="#,##0.00\ &quot;€&quot;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  <numFmt numFmtId="179" formatCode="#,##0.000"/>
    <numFmt numFmtId="180" formatCode="0.000"/>
    <numFmt numFmtId="181" formatCode="#,##0.00\ &quot;kr&quot;"/>
    <numFmt numFmtId="182" formatCode="#,##0.00\ [$€-425]"/>
    <numFmt numFmtId="183" formatCode="#,##0.000\ [$€-425]"/>
    <numFmt numFmtId="184" formatCode="0.0000"/>
    <numFmt numFmtId="185" formatCode="0.00000"/>
  </numFmts>
  <fonts count="37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20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72" fontId="0" fillId="0" borderId="0" xfId="0" applyNumberFormat="1" applyFont="1" applyAlignment="1">
      <alignment wrapText="1"/>
    </xf>
    <xf numFmtId="9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84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0" fillId="0" borderId="0" xfId="0" applyNumberForma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tabSelected="1" zoomScalePageLayoutView="0" workbookViewId="0" topLeftCell="C1">
      <selection activeCell="P46" sqref="P46"/>
    </sheetView>
  </sheetViews>
  <sheetFormatPr defaultColWidth="11.57421875" defaultRowHeight="12.75"/>
  <cols>
    <col min="1" max="1" width="33.7109375" style="0" customWidth="1"/>
    <col min="2" max="2" width="8.8515625" style="0" customWidth="1"/>
    <col min="3" max="3" width="12.140625" style="0" customWidth="1"/>
    <col min="4" max="4" width="10.57421875" style="0" customWidth="1"/>
    <col min="5" max="5" width="10.00390625" style="0" customWidth="1"/>
    <col min="6" max="6" width="11.28125" style="0" customWidth="1"/>
    <col min="7" max="7" width="10.28125" style="0" customWidth="1"/>
    <col min="8" max="8" width="11.00390625" style="0" customWidth="1"/>
    <col min="9" max="9" width="64.421875" style="0" customWidth="1"/>
    <col min="10" max="10" width="12.7109375" style="0" customWidth="1"/>
    <col min="11" max="11" width="10.8515625" style="0" customWidth="1"/>
    <col min="12" max="12" width="10.00390625" style="0" customWidth="1"/>
    <col min="13" max="13" width="10.140625" style="0" customWidth="1"/>
    <col min="14" max="14" width="10.57421875" style="0" customWidth="1"/>
    <col min="15" max="15" width="11.00390625" style="0" customWidth="1"/>
  </cols>
  <sheetData>
    <row r="2" spans="1:2" ht="12.75">
      <c r="A2" t="s">
        <v>22</v>
      </c>
      <c r="B2" s="1" t="s">
        <v>42</v>
      </c>
    </row>
    <row r="3" spans="2:15" ht="38.25">
      <c r="B3" t="s">
        <v>0</v>
      </c>
      <c r="C3" s="12" t="s">
        <v>1</v>
      </c>
      <c r="D3" s="12" t="s">
        <v>37</v>
      </c>
      <c r="E3" s="12" t="s">
        <v>2</v>
      </c>
      <c r="F3" s="12" t="s">
        <v>40</v>
      </c>
      <c r="G3" s="13" t="s">
        <v>38</v>
      </c>
      <c r="H3" s="12" t="s">
        <v>41</v>
      </c>
      <c r="J3" s="12" t="s">
        <v>1</v>
      </c>
      <c r="K3" s="12" t="s">
        <v>37</v>
      </c>
      <c r="L3" s="12" t="s">
        <v>2</v>
      </c>
      <c r="M3" s="12" t="s">
        <v>3</v>
      </c>
      <c r="N3" s="13" t="s">
        <v>38</v>
      </c>
      <c r="O3" s="12" t="s">
        <v>41</v>
      </c>
    </row>
    <row r="4" spans="1:17" ht="12.75">
      <c r="A4" t="s">
        <v>21</v>
      </c>
      <c r="B4" s="14">
        <v>0.75</v>
      </c>
      <c r="C4" s="10">
        <v>4651</v>
      </c>
      <c r="D4" s="10">
        <v>4627</v>
      </c>
      <c r="E4" s="10">
        <v>5040</v>
      </c>
      <c r="F4" s="10">
        <v>5762.41</v>
      </c>
      <c r="G4" s="10">
        <v>4201</v>
      </c>
      <c r="H4" s="10">
        <v>3451.2</v>
      </c>
      <c r="I4" t="s">
        <v>4</v>
      </c>
      <c r="J4" s="18">
        <f aca="true" t="shared" si="0" ref="J4:O5">$B4*(MIN($C4:$H4)/C4)*100</f>
        <v>55.652547839174375</v>
      </c>
      <c r="K4" s="18">
        <f t="shared" si="0"/>
        <v>55.94121460989842</v>
      </c>
      <c r="L4" s="18">
        <f t="shared" si="0"/>
        <v>51.357142857142854</v>
      </c>
      <c r="M4" s="20">
        <f t="shared" si="0"/>
        <v>44.91870588868199</v>
      </c>
      <c r="N4" s="18">
        <f t="shared" si="0"/>
        <v>61.61390145203522</v>
      </c>
      <c r="O4" s="18">
        <f t="shared" si="0"/>
        <v>75</v>
      </c>
      <c r="Q4" s="10"/>
    </row>
    <row r="5" spans="1:17" ht="12.75">
      <c r="A5" t="s">
        <v>35</v>
      </c>
      <c r="B5" s="14">
        <v>0.06</v>
      </c>
      <c r="C5" s="10">
        <f aca="true" t="shared" si="1" ref="C5:H5">AVERAGE(C6:C7)</f>
        <v>1.2</v>
      </c>
      <c r="D5" s="10">
        <f t="shared" si="1"/>
        <v>0.685</v>
      </c>
      <c r="E5" s="10">
        <f t="shared" si="1"/>
        <v>0.75</v>
      </c>
      <c r="F5" s="10">
        <f t="shared" si="1"/>
        <v>1.355</v>
      </c>
      <c r="G5" s="10">
        <f t="shared" si="1"/>
        <v>0.808</v>
      </c>
      <c r="H5" s="10">
        <f t="shared" si="1"/>
        <v>0.7250000000000001</v>
      </c>
      <c r="I5" t="s">
        <v>4</v>
      </c>
      <c r="J5" s="18">
        <f t="shared" si="0"/>
        <v>3.4250000000000003</v>
      </c>
      <c r="K5" s="18">
        <f t="shared" si="0"/>
        <v>6</v>
      </c>
      <c r="L5" s="18">
        <f t="shared" si="0"/>
        <v>5.48</v>
      </c>
      <c r="M5" s="20">
        <f t="shared" si="0"/>
        <v>3.0332103321033212</v>
      </c>
      <c r="N5" s="18">
        <f t="shared" si="0"/>
        <v>5.086633663366336</v>
      </c>
      <c r="O5" s="18">
        <f t="shared" si="0"/>
        <v>5.668965517241379</v>
      </c>
      <c r="Q5" s="10"/>
    </row>
    <row r="6" spans="1:17" ht="12.75">
      <c r="A6" t="s">
        <v>34</v>
      </c>
      <c r="B6" s="14"/>
      <c r="C6" s="10">
        <v>1.68</v>
      </c>
      <c r="D6" s="10">
        <v>0.82</v>
      </c>
      <c r="E6" s="10">
        <v>0.9</v>
      </c>
      <c r="F6" s="10">
        <v>1.78</v>
      </c>
      <c r="G6" s="10">
        <v>1.35</v>
      </c>
      <c r="H6" s="10">
        <v>0.89</v>
      </c>
      <c r="J6" s="18"/>
      <c r="K6" s="18"/>
      <c r="L6" s="18"/>
      <c r="M6" s="20"/>
      <c r="N6" s="18"/>
      <c r="O6" s="18"/>
      <c r="Q6" s="10"/>
    </row>
    <row r="7" spans="1:17" ht="12.75">
      <c r="A7" t="s">
        <v>36</v>
      </c>
      <c r="B7" s="14"/>
      <c r="C7" s="10">
        <v>0.72</v>
      </c>
      <c r="D7" s="10">
        <v>0.55</v>
      </c>
      <c r="E7" s="10">
        <v>0.6</v>
      </c>
      <c r="F7" s="10">
        <v>0.93</v>
      </c>
      <c r="G7" s="16">
        <v>0.266</v>
      </c>
      <c r="H7" s="10">
        <v>0.56</v>
      </c>
      <c r="J7" s="18"/>
      <c r="K7" s="18"/>
      <c r="L7" s="18"/>
      <c r="M7" s="20"/>
      <c r="N7" s="18"/>
      <c r="O7" s="18"/>
      <c r="Q7" s="10"/>
    </row>
    <row r="8" spans="1:17" ht="12.75">
      <c r="A8" t="s">
        <v>18</v>
      </c>
      <c r="B8" s="14">
        <v>0.02</v>
      </c>
      <c r="C8" s="10">
        <f aca="true" t="shared" si="2" ref="C8:H8">AVERAGE(C9:C10)</f>
        <v>5.52</v>
      </c>
      <c r="D8" s="10">
        <f t="shared" si="2"/>
        <v>6</v>
      </c>
      <c r="E8" s="10">
        <f t="shared" si="2"/>
        <v>3.925</v>
      </c>
      <c r="F8" s="10">
        <f t="shared" si="2"/>
        <v>11.5</v>
      </c>
      <c r="G8" s="10">
        <f t="shared" si="2"/>
        <v>18.705</v>
      </c>
      <c r="H8" s="10">
        <f t="shared" si="2"/>
        <v>6.44</v>
      </c>
      <c r="I8" t="s">
        <v>4</v>
      </c>
      <c r="J8" s="18">
        <f aca="true" t="shared" si="3" ref="J8:O8">$B8*(MIN($C8:$H8)/C8)*100</f>
        <v>1.4221014492753623</v>
      </c>
      <c r="K8" s="18">
        <f t="shared" si="3"/>
        <v>1.3083333333333333</v>
      </c>
      <c r="L8" s="18">
        <f t="shared" si="3"/>
        <v>2</v>
      </c>
      <c r="M8" s="20">
        <f t="shared" si="3"/>
        <v>0.6826086956521739</v>
      </c>
      <c r="N8" s="18">
        <f t="shared" si="3"/>
        <v>0.41967388398823846</v>
      </c>
      <c r="O8" s="18">
        <f t="shared" si="3"/>
        <v>1.2189440993788818</v>
      </c>
      <c r="Q8" s="10"/>
    </row>
    <row r="9" spans="1:17" ht="12.75">
      <c r="A9" t="s">
        <v>24</v>
      </c>
      <c r="B9" s="14"/>
      <c r="C9" s="10">
        <v>9.6</v>
      </c>
      <c r="D9" s="10">
        <v>10.3</v>
      </c>
      <c r="E9" s="10">
        <v>6.2</v>
      </c>
      <c r="F9" s="10">
        <v>20.85</v>
      </c>
      <c r="G9" s="15">
        <v>33.43</v>
      </c>
      <c r="H9" s="10">
        <v>10.56</v>
      </c>
      <c r="J9" s="18"/>
      <c r="K9" s="18"/>
      <c r="L9" s="18"/>
      <c r="M9" s="20"/>
      <c r="N9" s="18"/>
      <c r="O9" s="18"/>
      <c r="Q9" s="10"/>
    </row>
    <row r="10" spans="1:17" ht="12.75">
      <c r="A10" t="s">
        <v>25</v>
      </c>
      <c r="B10" s="14"/>
      <c r="C10" s="10">
        <v>1.44</v>
      </c>
      <c r="D10" s="10">
        <v>1.7</v>
      </c>
      <c r="E10" s="10">
        <v>1.65</v>
      </c>
      <c r="F10" s="10">
        <v>2.15</v>
      </c>
      <c r="G10" s="15">
        <v>3.98</v>
      </c>
      <c r="H10" s="10">
        <v>2.32</v>
      </c>
      <c r="J10" s="18"/>
      <c r="K10" s="18"/>
      <c r="L10" s="18"/>
      <c r="M10" s="20"/>
      <c r="N10" s="18"/>
      <c r="O10" s="18"/>
      <c r="Q10" s="10"/>
    </row>
    <row r="11" spans="1:17" ht="12.75">
      <c r="A11" t="s">
        <v>19</v>
      </c>
      <c r="B11" s="14">
        <v>0.06</v>
      </c>
      <c r="C11" s="10">
        <f aca="true" t="shared" si="4" ref="C11:H11">AVERAGE(C12:C13)</f>
        <v>1.2</v>
      </c>
      <c r="D11" s="10">
        <f t="shared" si="4"/>
        <v>0.9750000000000001</v>
      </c>
      <c r="E11" s="10">
        <f t="shared" si="4"/>
        <v>1.625</v>
      </c>
      <c r="F11" s="10">
        <f t="shared" si="4"/>
        <v>0.99</v>
      </c>
      <c r="G11" s="10">
        <f t="shared" si="4"/>
        <v>0.6825</v>
      </c>
      <c r="H11" s="10">
        <f t="shared" si="4"/>
        <v>1.03</v>
      </c>
      <c r="I11" t="s">
        <v>4</v>
      </c>
      <c r="J11" s="18">
        <f aca="true" t="shared" si="5" ref="J11:O11">$B11*(MIN($C11:$H11)/C11)*100</f>
        <v>3.4124999999999996</v>
      </c>
      <c r="K11" s="18">
        <f t="shared" si="5"/>
        <v>4.199999999999999</v>
      </c>
      <c r="L11" s="18">
        <f t="shared" si="5"/>
        <v>2.5199999999999996</v>
      </c>
      <c r="M11" s="20">
        <f t="shared" si="5"/>
        <v>4.136363636363637</v>
      </c>
      <c r="N11" s="18">
        <f t="shared" si="5"/>
        <v>6</v>
      </c>
      <c r="O11" s="18">
        <f t="shared" si="5"/>
        <v>3.9757281553398056</v>
      </c>
      <c r="Q11" s="10"/>
    </row>
    <row r="12" spans="1:17" ht="12.75">
      <c r="A12" t="s">
        <v>26</v>
      </c>
      <c r="B12" s="14"/>
      <c r="C12" s="10">
        <v>0.72</v>
      </c>
      <c r="D12" s="10">
        <v>0.6</v>
      </c>
      <c r="E12" s="10">
        <v>1.35</v>
      </c>
      <c r="F12" s="10">
        <v>0.43</v>
      </c>
      <c r="G12" s="16">
        <v>0.375</v>
      </c>
      <c r="H12" s="10">
        <v>0.62</v>
      </c>
      <c r="J12" s="18"/>
      <c r="K12" s="18"/>
      <c r="L12" s="18"/>
      <c r="M12" s="20"/>
      <c r="N12" s="18"/>
      <c r="O12" s="18"/>
      <c r="Q12" s="10"/>
    </row>
    <row r="13" spans="1:17" ht="12.75">
      <c r="A13" t="s">
        <v>27</v>
      </c>
      <c r="B13" s="14"/>
      <c r="C13" s="10">
        <v>1.68</v>
      </c>
      <c r="D13" s="10">
        <v>1.35</v>
      </c>
      <c r="E13" s="10">
        <v>1.9</v>
      </c>
      <c r="F13" s="10">
        <v>1.55</v>
      </c>
      <c r="G13" s="15">
        <v>0.99</v>
      </c>
      <c r="H13" s="10">
        <v>1.44</v>
      </c>
      <c r="J13" s="18"/>
      <c r="K13" s="18"/>
      <c r="L13" s="18"/>
      <c r="M13" s="20"/>
      <c r="N13" s="18"/>
      <c r="O13" s="18"/>
      <c r="Q13" s="10"/>
    </row>
    <row r="14" spans="1:17" ht="12.75">
      <c r="A14" t="s">
        <v>20</v>
      </c>
      <c r="B14" s="14">
        <v>0.02</v>
      </c>
      <c r="C14" s="10">
        <f aca="true" t="shared" si="6" ref="C14:H14">AVERAGE(C15:C16)</f>
        <v>4.015</v>
      </c>
      <c r="D14" s="10">
        <f t="shared" si="6"/>
        <v>1.25</v>
      </c>
      <c r="E14" s="10">
        <f t="shared" si="6"/>
        <v>1.15</v>
      </c>
      <c r="F14" s="10">
        <f t="shared" si="6"/>
        <v>1.135</v>
      </c>
      <c r="G14" s="16">
        <f t="shared" si="6"/>
        <v>1.073</v>
      </c>
      <c r="H14" s="10">
        <f t="shared" si="6"/>
        <v>1.42</v>
      </c>
      <c r="I14" t="s">
        <v>4</v>
      </c>
      <c r="J14" s="18">
        <f aca="true" t="shared" si="7" ref="J14:O14">$B14*(MIN($C14:$H14)/C14)*100</f>
        <v>0.5344956413449564</v>
      </c>
      <c r="K14" s="18">
        <f t="shared" si="7"/>
        <v>1.7167999999999999</v>
      </c>
      <c r="L14" s="18">
        <f t="shared" si="7"/>
        <v>1.8660869565217393</v>
      </c>
      <c r="M14" s="20">
        <f t="shared" si="7"/>
        <v>1.890748898678414</v>
      </c>
      <c r="N14" s="18">
        <f t="shared" si="7"/>
        <v>2</v>
      </c>
      <c r="O14" s="18">
        <f t="shared" si="7"/>
        <v>1.5112676056338028</v>
      </c>
      <c r="Q14" s="10"/>
    </row>
    <row r="15" spans="1:17" ht="12.75">
      <c r="A15" t="s">
        <v>28</v>
      </c>
      <c r="B15" s="14"/>
      <c r="C15" s="10">
        <v>7.02</v>
      </c>
      <c r="D15" s="10">
        <v>1.3</v>
      </c>
      <c r="E15" s="10">
        <v>1.3</v>
      </c>
      <c r="F15" s="10">
        <v>1.12</v>
      </c>
      <c r="G15" s="15">
        <v>1.17</v>
      </c>
      <c r="H15" s="10">
        <v>1.45</v>
      </c>
      <c r="J15" s="18"/>
      <c r="K15" s="18"/>
      <c r="L15" s="18"/>
      <c r="M15" s="20"/>
      <c r="N15" s="18"/>
      <c r="O15" s="18"/>
      <c r="Q15" s="10"/>
    </row>
    <row r="16" spans="1:17" ht="12.75">
      <c r="A16" t="s">
        <v>29</v>
      </c>
      <c r="B16" s="14"/>
      <c r="C16" s="10">
        <v>1.01</v>
      </c>
      <c r="D16" s="10">
        <v>1.2</v>
      </c>
      <c r="E16" s="10">
        <v>1</v>
      </c>
      <c r="F16" s="10">
        <v>1.15</v>
      </c>
      <c r="G16" s="16">
        <v>0.976</v>
      </c>
      <c r="H16" s="10">
        <v>1.39</v>
      </c>
      <c r="J16" s="18"/>
      <c r="K16" s="18"/>
      <c r="L16" s="18"/>
      <c r="M16" s="20"/>
      <c r="N16" s="18"/>
      <c r="O16" s="18"/>
      <c r="Q16" s="10"/>
    </row>
    <row r="17" spans="1:19" ht="12.75">
      <c r="A17" t="s">
        <v>5</v>
      </c>
      <c r="B17" s="14">
        <v>0.02</v>
      </c>
      <c r="C17" s="10">
        <v>0.48</v>
      </c>
      <c r="D17" s="10">
        <v>0.85</v>
      </c>
      <c r="E17" s="10">
        <v>1.44</v>
      </c>
      <c r="F17" s="10">
        <v>1.8</v>
      </c>
      <c r="G17" s="15">
        <v>0.7</v>
      </c>
      <c r="H17" s="10">
        <v>0.6</v>
      </c>
      <c r="I17" t="s">
        <v>4</v>
      </c>
      <c r="J17" s="18">
        <f aca="true" t="shared" si="8" ref="J17:O22">$B17*(MIN($C17:$H17)/C17)*100</f>
        <v>2</v>
      </c>
      <c r="K17" s="18">
        <f t="shared" si="8"/>
        <v>1.1294117647058823</v>
      </c>
      <c r="L17" s="18">
        <f t="shared" si="8"/>
        <v>0.6666666666666666</v>
      </c>
      <c r="M17" s="20">
        <f t="shared" si="8"/>
        <v>0.5333333333333333</v>
      </c>
      <c r="N17" s="18">
        <f t="shared" si="8"/>
        <v>1.3714285714285714</v>
      </c>
      <c r="O17" s="18">
        <f t="shared" si="8"/>
        <v>1.6</v>
      </c>
      <c r="Q17" s="10"/>
      <c r="R17" s="3"/>
      <c r="S17" s="3"/>
    </row>
    <row r="18" spans="1:17" ht="12.75">
      <c r="A18" t="s">
        <v>6</v>
      </c>
      <c r="B18" s="14">
        <v>0.01</v>
      </c>
      <c r="C18" s="10">
        <v>0.72</v>
      </c>
      <c r="D18" s="10">
        <v>1.5</v>
      </c>
      <c r="E18" s="10">
        <v>2.4</v>
      </c>
      <c r="F18" s="10">
        <v>2.4</v>
      </c>
      <c r="G18" s="15">
        <v>1.5</v>
      </c>
      <c r="H18" s="10">
        <v>0.98</v>
      </c>
      <c r="I18" t="s">
        <v>4</v>
      </c>
      <c r="J18" s="18">
        <f t="shared" si="8"/>
        <v>1</v>
      </c>
      <c r="K18" s="18">
        <f t="shared" si="8"/>
        <v>0.48</v>
      </c>
      <c r="L18" s="18">
        <f t="shared" si="8"/>
        <v>0.3</v>
      </c>
      <c r="M18" s="20">
        <f t="shared" si="8"/>
        <v>0.3</v>
      </c>
      <c r="N18" s="18">
        <f t="shared" si="8"/>
        <v>0.48</v>
      </c>
      <c r="O18" s="18">
        <f t="shared" si="8"/>
        <v>0.7346938775510204</v>
      </c>
      <c r="Q18" s="10"/>
    </row>
    <row r="19" spans="1:17" ht="12.75">
      <c r="A19" t="s">
        <v>7</v>
      </c>
      <c r="B19" s="14">
        <v>0.02</v>
      </c>
      <c r="C19" s="10">
        <v>0.72</v>
      </c>
      <c r="D19" s="10">
        <v>0.85</v>
      </c>
      <c r="E19" s="10">
        <v>1.44</v>
      </c>
      <c r="F19" s="10">
        <v>1.44</v>
      </c>
      <c r="G19" s="15">
        <v>1</v>
      </c>
      <c r="H19" s="11">
        <v>0.65</v>
      </c>
      <c r="I19" t="s">
        <v>4</v>
      </c>
      <c r="J19" s="18">
        <f t="shared" si="8"/>
        <v>1.8055555555555558</v>
      </c>
      <c r="K19" s="18">
        <f t="shared" si="8"/>
        <v>1.5294117647058825</v>
      </c>
      <c r="L19" s="18">
        <f t="shared" si="8"/>
        <v>0.9027777777777779</v>
      </c>
      <c r="M19" s="20">
        <f t="shared" si="8"/>
        <v>0.9027777777777779</v>
      </c>
      <c r="N19" s="18">
        <f>$B19*(MIN($C19:$H19)/G19)*100</f>
        <v>1.3</v>
      </c>
      <c r="O19" s="18">
        <f t="shared" si="8"/>
        <v>2</v>
      </c>
      <c r="Q19" s="10"/>
    </row>
    <row r="20" spans="1:17" ht="12.75">
      <c r="A20" t="s">
        <v>8</v>
      </c>
      <c r="B20" s="14">
        <v>0.01</v>
      </c>
      <c r="C20" s="10">
        <v>0.48</v>
      </c>
      <c r="D20" s="10">
        <v>0.95</v>
      </c>
      <c r="E20" s="10">
        <v>1.2</v>
      </c>
      <c r="F20" s="10">
        <v>1.44</v>
      </c>
      <c r="G20" s="15">
        <v>0.9</v>
      </c>
      <c r="H20" s="10">
        <v>0.46</v>
      </c>
      <c r="I20" t="s">
        <v>4</v>
      </c>
      <c r="J20" s="18">
        <f t="shared" si="8"/>
        <v>0.9583333333333335</v>
      </c>
      <c r="K20" s="18">
        <f t="shared" si="8"/>
        <v>0.4842105263157896</v>
      </c>
      <c r="L20" s="18">
        <f t="shared" si="8"/>
        <v>0.38333333333333336</v>
      </c>
      <c r="M20" s="20">
        <f t="shared" si="8"/>
        <v>0.3194444444444445</v>
      </c>
      <c r="N20" s="18">
        <f t="shared" si="8"/>
        <v>0.5111111111111111</v>
      </c>
      <c r="O20" s="18">
        <f t="shared" si="8"/>
        <v>1</v>
      </c>
      <c r="Q20" s="10"/>
    </row>
    <row r="21" spans="1:17" ht="12.75">
      <c r="A21" t="s">
        <v>16</v>
      </c>
      <c r="B21" s="14">
        <v>0.02</v>
      </c>
      <c r="C21" s="10">
        <v>0.96</v>
      </c>
      <c r="D21" s="10">
        <v>1.1</v>
      </c>
      <c r="E21" s="10">
        <v>2.88</v>
      </c>
      <c r="F21" s="10">
        <v>2.04</v>
      </c>
      <c r="G21" s="15">
        <v>1.4</v>
      </c>
      <c r="H21" s="11">
        <v>0.77</v>
      </c>
      <c r="I21" t="s">
        <v>4</v>
      </c>
      <c r="J21" s="18">
        <f t="shared" si="8"/>
        <v>1.604166666666667</v>
      </c>
      <c r="K21" s="18">
        <f t="shared" si="8"/>
        <v>1.4</v>
      </c>
      <c r="L21" s="18">
        <f t="shared" si="8"/>
        <v>0.5347222222222222</v>
      </c>
      <c r="M21" s="20">
        <f t="shared" si="8"/>
        <v>0.7549019607843137</v>
      </c>
      <c r="N21" s="18">
        <f t="shared" si="8"/>
        <v>1.1</v>
      </c>
      <c r="O21" s="18">
        <f t="shared" si="8"/>
        <v>2</v>
      </c>
      <c r="Q21" s="10"/>
    </row>
    <row r="22" spans="1:17" ht="12.75">
      <c r="A22" t="s">
        <v>9</v>
      </c>
      <c r="B22" s="14">
        <v>0.01</v>
      </c>
      <c r="C22" s="10">
        <v>0.96</v>
      </c>
      <c r="D22" s="10">
        <v>1.1</v>
      </c>
      <c r="E22" s="10">
        <v>1.2</v>
      </c>
      <c r="F22" s="10">
        <v>1.38</v>
      </c>
      <c r="G22" s="15">
        <v>1.1</v>
      </c>
      <c r="H22" s="10">
        <v>0.57</v>
      </c>
      <c r="I22" t="s">
        <v>4</v>
      </c>
      <c r="J22" s="18">
        <f t="shared" si="8"/>
        <v>0.59375</v>
      </c>
      <c r="K22" s="18">
        <f t="shared" si="8"/>
        <v>0.5181818181818181</v>
      </c>
      <c r="L22" s="18">
        <f t="shared" si="8"/>
        <v>0.475</v>
      </c>
      <c r="M22" s="20">
        <f t="shared" si="8"/>
        <v>0.4130434782608695</v>
      </c>
      <c r="N22" s="18">
        <f t="shared" si="8"/>
        <v>0.5181818181818181</v>
      </c>
      <c r="O22" s="18">
        <f t="shared" si="8"/>
        <v>1</v>
      </c>
      <c r="Q22" s="10"/>
    </row>
    <row r="23" spans="2:15" ht="12.75">
      <c r="B23" s="14">
        <f>SUM(B4:B22)</f>
        <v>1.0000000000000002</v>
      </c>
      <c r="C23" s="10"/>
      <c r="D23" s="4"/>
      <c r="E23" s="4"/>
      <c r="F23" s="4"/>
      <c r="G23" s="4"/>
      <c r="I23" s="17" t="s">
        <v>10</v>
      </c>
      <c r="J23" s="5">
        <f aca="true" t="shared" si="9" ref="J23:O23">SUM(J4:J22)</f>
        <v>72.40845048535024</v>
      </c>
      <c r="K23" s="5">
        <f t="shared" si="9"/>
        <v>74.70756381714114</v>
      </c>
      <c r="L23" s="5">
        <f t="shared" si="9"/>
        <v>66.48572981366459</v>
      </c>
      <c r="M23" s="19">
        <f t="shared" si="9"/>
        <v>57.885138446080276</v>
      </c>
      <c r="N23" s="5">
        <f t="shared" si="9"/>
        <v>80.40093050011129</v>
      </c>
      <c r="O23" s="5">
        <f t="shared" si="9"/>
        <v>95.7095992551449</v>
      </c>
    </row>
    <row r="24" spans="3:7" ht="12.75">
      <c r="C24" s="4"/>
      <c r="D24" s="4"/>
      <c r="E24" s="4"/>
      <c r="F24" s="4"/>
      <c r="G24" s="4"/>
    </row>
    <row r="25" spans="3:7" ht="12.75">
      <c r="C25" s="4"/>
      <c r="D25" s="4"/>
      <c r="E25" s="4"/>
      <c r="F25" s="4"/>
      <c r="G25" s="4"/>
    </row>
    <row r="26" spans="1:7" ht="12.75">
      <c r="A26" t="s">
        <v>23</v>
      </c>
      <c r="B26" s="1" t="s">
        <v>43</v>
      </c>
      <c r="C26" s="4"/>
      <c r="D26" s="4"/>
      <c r="E26" s="4"/>
      <c r="F26" s="4"/>
      <c r="G26" s="4"/>
    </row>
    <row r="27" spans="2:15" ht="38.25">
      <c r="B27" t="s">
        <v>0</v>
      </c>
      <c r="C27" s="12" t="s">
        <v>1</v>
      </c>
      <c r="D27" s="12" t="s">
        <v>37</v>
      </c>
      <c r="E27" s="12" t="s">
        <v>2</v>
      </c>
      <c r="F27" s="12" t="s">
        <v>40</v>
      </c>
      <c r="G27" s="12" t="s">
        <v>39</v>
      </c>
      <c r="H27" s="12"/>
      <c r="J27" s="12" t="s">
        <v>1</v>
      </c>
      <c r="K27" s="12" t="s">
        <v>37</v>
      </c>
      <c r="L27" s="12" t="s">
        <v>2</v>
      </c>
      <c r="M27" s="12" t="s">
        <v>40</v>
      </c>
      <c r="N27" s="12" t="s">
        <v>39</v>
      </c>
      <c r="O27" s="12"/>
    </row>
    <row r="28" spans="1:14" ht="12.75">
      <c r="A28" t="s">
        <v>21</v>
      </c>
      <c r="B28" s="14">
        <v>0.75</v>
      </c>
      <c r="C28" s="10">
        <v>5752.8</v>
      </c>
      <c r="D28" s="10">
        <v>5850</v>
      </c>
      <c r="E28" s="10">
        <v>6480</v>
      </c>
      <c r="F28" s="10">
        <v>6852.1</v>
      </c>
      <c r="G28" s="15">
        <v>5582</v>
      </c>
      <c r="I28" t="s">
        <v>4</v>
      </c>
      <c r="J28" s="20">
        <f>$B28*(MIN($C28:$G28)/C28)*100</f>
        <v>72.77325823946599</v>
      </c>
      <c r="K28" s="18">
        <f aca="true" t="shared" si="10" ref="K28:N29">$B28*(MIN($C28:$G28)/D28)*100</f>
        <v>71.56410256410257</v>
      </c>
      <c r="L28" s="20">
        <f t="shared" si="10"/>
        <v>64.60648148148148</v>
      </c>
      <c r="M28" s="18">
        <f t="shared" si="10"/>
        <v>61.09805752980838</v>
      </c>
      <c r="N28" s="18">
        <f t="shared" si="10"/>
        <v>75</v>
      </c>
    </row>
    <row r="29" spans="1:14" ht="12.75">
      <c r="A29" t="s">
        <v>17</v>
      </c>
      <c r="B29" s="14">
        <v>0.06</v>
      </c>
      <c r="C29" s="10">
        <f>AVERAGE(C30:C32)</f>
        <v>1.32</v>
      </c>
      <c r="D29" s="10">
        <f>AVERAGE(D30:D32)</f>
        <v>2.35</v>
      </c>
      <c r="E29" s="10">
        <f>AVERAGE(E30:E32)</f>
        <v>1.7166666666666668</v>
      </c>
      <c r="F29" s="10">
        <f>AVERAGE(F30:F32)</f>
        <v>20.073333333333334</v>
      </c>
      <c r="G29" s="10">
        <f>AVERAGE(G30:G32)</f>
        <v>11.016666666666666</v>
      </c>
      <c r="I29" t="s">
        <v>4</v>
      </c>
      <c r="J29" s="20">
        <f>$B29*(MIN($C29:$G29)/C29)*100</f>
        <v>6</v>
      </c>
      <c r="K29" s="18">
        <f t="shared" si="10"/>
        <v>3.370212765957447</v>
      </c>
      <c r="L29" s="20">
        <f>$B29*(MIN($C29:$G29)/E29)*100</f>
        <v>4.613592233009708</v>
      </c>
      <c r="M29" s="18">
        <f t="shared" si="10"/>
        <v>0.3945533045499834</v>
      </c>
      <c r="N29" s="18">
        <f t="shared" si="10"/>
        <v>0.7189107413010591</v>
      </c>
    </row>
    <row r="30" spans="1:14" ht="12.75">
      <c r="A30" t="s">
        <v>30</v>
      </c>
      <c r="B30" s="14"/>
      <c r="C30" s="10">
        <v>1.68</v>
      </c>
      <c r="D30" s="10">
        <v>2.1</v>
      </c>
      <c r="E30" s="10">
        <v>2.2</v>
      </c>
      <c r="F30" s="10">
        <v>21.42</v>
      </c>
      <c r="G30" s="15">
        <v>16.2</v>
      </c>
      <c r="J30" s="20"/>
      <c r="K30" s="18"/>
      <c r="L30" s="20"/>
      <c r="M30" s="18"/>
      <c r="N30" s="18"/>
    </row>
    <row r="31" spans="1:14" ht="12.75">
      <c r="A31" t="s">
        <v>31</v>
      </c>
      <c r="B31" s="14"/>
      <c r="C31" s="10">
        <v>1.68</v>
      </c>
      <c r="D31" s="10">
        <v>3.6</v>
      </c>
      <c r="E31" s="10">
        <v>2.35</v>
      </c>
      <c r="F31" s="10">
        <v>37.84</v>
      </c>
      <c r="G31" s="15">
        <v>16.2</v>
      </c>
      <c r="J31" s="20"/>
      <c r="K31" s="18"/>
      <c r="L31" s="20"/>
      <c r="M31" s="18"/>
      <c r="N31" s="18"/>
    </row>
    <row r="32" spans="1:14" ht="12.75">
      <c r="A32" t="s">
        <v>32</v>
      </c>
      <c r="B32" s="14"/>
      <c r="C32" s="10">
        <v>0.6</v>
      </c>
      <c r="D32" s="10">
        <v>1.35</v>
      </c>
      <c r="E32" s="10">
        <v>0.6</v>
      </c>
      <c r="F32" s="10">
        <v>0.96</v>
      </c>
      <c r="G32" s="15">
        <v>0.65</v>
      </c>
      <c r="J32" s="20"/>
      <c r="K32" s="18"/>
      <c r="L32" s="20"/>
      <c r="M32" s="18"/>
      <c r="N32" s="18"/>
    </row>
    <row r="33" spans="1:14" ht="12.75">
      <c r="A33" t="s">
        <v>18</v>
      </c>
      <c r="B33" s="14">
        <v>0.02</v>
      </c>
      <c r="C33" s="10">
        <f>AVERAGE(C34:C35)</f>
        <v>5.3999999999999995</v>
      </c>
      <c r="D33" s="10">
        <f>AVERAGE(D34:D35)</f>
        <v>6</v>
      </c>
      <c r="E33" s="10">
        <f>AVERAGE(E34:E35)</f>
        <v>3.925</v>
      </c>
      <c r="F33" s="10">
        <f>AVERAGE(F34:F35)</f>
        <v>11.5</v>
      </c>
      <c r="G33" s="10">
        <f>AVERAGE(G34:G35)</f>
        <v>18.705</v>
      </c>
      <c r="I33" t="s">
        <v>4</v>
      </c>
      <c r="J33" s="20">
        <f>$B33*(MIN($C33:$G33)/C33)*100</f>
        <v>1.4537037037037037</v>
      </c>
      <c r="K33" s="18">
        <f>$B33*(MIN($C33:$G33)/D33)*100</f>
        <v>1.3083333333333333</v>
      </c>
      <c r="L33" s="20">
        <f>$B33*(MIN($C33:$G33)/E33)*100</f>
        <v>2</v>
      </c>
      <c r="M33" s="18">
        <f>$B33*(MIN($C33:$G33)/F33)*100</f>
        <v>0.6826086956521739</v>
      </c>
      <c r="N33" s="18">
        <f>$B33*(MIN($C33:$G33)/G33)*100</f>
        <v>0.41967388398823846</v>
      </c>
    </row>
    <row r="34" spans="1:14" ht="12.75">
      <c r="A34" t="s">
        <v>24</v>
      </c>
      <c r="B34" s="14"/>
      <c r="C34" s="10">
        <v>9.6</v>
      </c>
      <c r="D34" s="10">
        <v>10.3</v>
      </c>
      <c r="E34" s="10">
        <v>6.2</v>
      </c>
      <c r="F34" s="10">
        <v>20.85</v>
      </c>
      <c r="G34" s="15">
        <v>33.43</v>
      </c>
      <c r="J34" s="20"/>
      <c r="K34" s="18"/>
      <c r="L34" s="20"/>
      <c r="M34" s="18"/>
      <c r="N34" s="18"/>
    </row>
    <row r="35" spans="1:14" ht="12.75">
      <c r="A35" t="s">
        <v>25</v>
      </c>
      <c r="B35" s="14"/>
      <c r="C35" s="10">
        <v>1.2</v>
      </c>
      <c r="D35" s="10">
        <v>1.7</v>
      </c>
      <c r="E35" s="10">
        <v>1.65</v>
      </c>
      <c r="F35" s="10">
        <v>2.15</v>
      </c>
      <c r="G35" s="15">
        <v>3.98</v>
      </c>
      <c r="J35" s="20"/>
      <c r="K35" s="18"/>
      <c r="L35" s="20"/>
      <c r="M35" s="18"/>
      <c r="N35" s="18"/>
    </row>
    <row r="36" spans="1:14" ht="12.75">
      <c r="A36" t="s">
        <v>19</v>
      </c>
      <c r="B36" s="14">
        <v>0.06</v>
      </c>
      <c r="C36" s="10">
        <f>AVERAGE(C37:C39)</f>
        <v>4.6000000000000005</v>
      </c>
      <c r="D36" s="10">
        <f>AVERAGE(D37:D39)</f>
        <v>3.25</v>
      </c>
      <c r="E36" s="10">
        <f>AVERAGE(E37:E39)</f>
        <v>3.85</v>
      </c>
      <c r="F36" s="10">
        <f>AVERAGE(F37:F39)</f>
        <v>2.4</v>
      </c>
      <c r="G36" s="10">
        <f>AVERAGE(G37:G39)</f>
        <v>4.788333333333333</v>
      </c>
      <c r="I36" t="s">
        <v>4</v>
      </c>
      <c r="J36" s="20">
        <f>$B36*(MIN($C36:$G36)/C36)*100</f>
        <v>3.1304347826086945</v>
      </c>
      <c r="K36" s="18">
        <f>$B36*(MIN($C36:$G36)/D36)*100</f>
        <v>4.43076923076923</v>
      </c>
      <c r="L36" s="20">
        <f>$B36*(MIN($C36:$G36)/E36)*100</f>
        <v>3.74025974025974</v>
      </c>
      <c r="M36" s="18">
        <f>$B36*(MIN($C36:$G36)/F36)*100</f>
        <v>6</v>
      </c>
      <c r="N36" s="18">
        <f>$B36*(MIN($C36:$G36)/G36)*100</f>
        <v>3.0073094326487992</v>
      </c>
    </row>
    <row r="37" spans="1:14" ht="12.75">
      <c r="A37" t="s">
        <v>26</v>
      </c>
      <c r="B37" s="14"/>
      <c r="C37" s="10">
        <v>0.72</v>
      </c>
      <c r="D37" s="10">
        <v>0.6</v>
      </c>
      <c r="E37" s="10">
        <v>1.35</v>
      </c>
      <c r="F37" s="10">
        <v>0.43</v>
      </c>
      <c r="G37" s="16">
        <v>0.375</v>
      </c>
      <c r="J37" s="20"/>
      <c r="K37" s="18"/>
      <c r="L37" s="20"/>
      <c r="M37" s="18"/>
      <c r="N37" s="18"/>
    </row>
    <row r="38" spans="1:14" ht="12.75">
      <c r="A38" t="s">
        <v>27</v>
      </c>
      <c r="B38" s="14"/>
      <c r="C38" s="10">
        <v>1.68</v>
      </c>
      <c r="D38" s="10">
        <v>1.35</v>
      </c>
      <c r="E38" s="10">
        <v>1.9</v>
      </c>
      <c r="F38" s="10">
        <v>1.55</v>
      </c>
      <c r="G38" s="15">
        <v>0.99</v>
      </c>
      <c r="J38" s="20"/>
      <c r="K38" s="18"/>
      <c r="L38" s="20"/>
      <c r="M38" s="18"/>
      <c r="N38" s="18"/>
    </row>
    <row r="39" spans="1:14" ht="12.75">
      <c r="A39" t="s">
        <v>33</v>
      </c>
      <c r="B39" s="14"/>
      <c r="C39" s="10">
        <v>11.4</v>
      </c>
      <c r="D39" s="10">
        <v>7.8</v>
      </c>
      <c r="E39" s="10">
        <v>8.3</v>
      </c>
      <c r="F39" s="10">
        <v>5.22</v>
      </c>
      <c r="G39" s="15">
        <v>13</v>
      </c>
      <c r="J39" s="20"/>
      <c r="K39" s="18"/>
      <c r="L39" s="20"/>
      <c r="M39" s="18"/>
      <c r="N39" s="18"/>
    </row>
    <row r="40" spans="1:14" ht="12.75">
      <c r="A40" t="s">
        <v>20</v>
      </c>
      <c r="B40" s="14">
        <v>0.02</v>
      </c>
      <c r="C40" s="10">
        <f>AVERAGE(C41:C42)</f>
        <v>4.015</v>
      </c>
      <c r="D40" s="10">
        <f>AVERAGE(D41:D42)</f>
        <v>1.25</v>
      </c>
      <c r="E40" s="10">
        <f>AVERAGE(E41:E42)</f>
        <v>1.15</v>
      </c>
      <c r="F40" s="10">
        <f>AVERAGE(F41:F42)</f>
        <v>1.135</v>
      </c>
      <c r="G40" s="10">
        <f>AVERAGE(G41:G42)</f>
        <v>1.073</v>
      </c>
      <c r="I40" t="s">
        <v>4</v>
      </c>
      <c r="J40" s="20">
        <f>$B40*(MIN($C40:$G40)/C40)*100</f>
        <v>0.5344956413449564</v>
      </c>
      <c r="K40" s="18">
        <f>$B40*(MIN($C40:$G40)/D40)*100</f>
        <v>1.7167999999999999</v>
      </c>
      <c r="L40" s="20">
        <f>$B40*(MIN($C40:$G40)/E40)*100</f>
        <v>1.8660869565217393</v>
      </c>
      <c r="M40" s="18">
        <f>$B40*(MIN($C40:$G40)/F40)*100</f>
        <v>1.890748898678414</v>
      </c>
      <c r="N40" s="18">
        <f>$B40*(MIN($C40:$G40)/G40)*100</f>
        <v>2</v>
      </c>
    </row>
    <row r="41" spans="1:14" ht="12.75">
      <c r="A41" t="s">
        <v>28</v>
      </c>
      <c r="B41" s="14"/>
      <c r="C41" s="10">
        <v>7.02</v>
      </c>
      <c r="D41" s="10">
        <v>1.3</v>
      </c>
      <c r="E41" s="10">
        <v>1.3</v>
      </c>
      <c r="F41" s="10">
        <v>1.12</v>
      </c>
      <c r="G41" s="15">
        <v>1.17</v>
      </c>
      <c r="J41" s="20"/>
      <c r="K41" s="18"/>
      <c r="L41" s="20"/>
      <c r="M41" s="18"/>
      <c r="N41" s="18"/>
    </row>
    <row r="42" spans="1:14" ht="12.75">
      <c r="A42" t="s">
        <v>29</v>
      </c>
      <c r="B42" s="14"/>
      <c r="C42" s="10">
        <v>1.01</v>
      </c>
      <c r="D42" s="10">
        <v>1.2</v>
      </c>
      <c r="E42" s="10">
        <v>1</v>
      </c>
      <c r="F42" s="10">
        <v>1.15</v>
      </c>
      <c r="G42" s="16">
        <v>0.976</v>
      </c>
      <c r="J42" s="20"/>
      <c r="K42" s="18"/>
      <c r="L42" s="20"/>
      <c r="M42" s="18"/>
      <c r="N42" s="18"/>
    </row>
    <row r="43" spans="1:14" ht="12.75">
      <c r="A43" t="s">
        <v>5</v>
      </c>
      <c r="B43" s="14">
        <v>0.02</v>
      </c>
      <c r="C43" s="10">
        <v>0.48</v>
      </c>
      <c r="D43" s="10">
        <v>0.85</v>
      </c>
      <c r="E43" s="10">
        <v>1.44</v>
      </c>
      <c r="F43" s="10">
        <v>1.8</v>
      </c>
      <c r="G43" s="15">
        <v>0.7</v>
      </c>
      <c r="I43" t="s">
        <v>4</v>
      </c>
      <c r="J43" s="20">
        <f aca="true" t="shared" si="11" ref="J43:J48">$B43*(MIN($C43:$G43)/C43)*100</f>
        <v>2</v>
      </c>
      <c r="K43" s="18">
        <f aca="true" t="shared" si="12" ref="K43:N48">$B43*(MIN($C43:$G43)/D43)*100</f>
        <v>1.1294117647058823</v>
      </c>
      <c r="L43" s="20">
        <f t="shared" si="12"/>
        <v>0.6666666666666666</v>
      </c>
      <c r="M43" s="18">
        <f>$B43*(MIN($C43:$G43)/F43)*100</f>
        <v>0.5333333333333333</v>
      </c>
      <c r="N43" s="18">
        <f t="shared" si="12"/>
        <v>1.3714285714285714</v>
      </c>
    </row>
    <row r="44" spans="1:14" ht="12.75">
      <c r="A44" t="s">
        <v>6</v>
      </c>
      <c r="B44" s="14">
        <v>0.01</v>
      </c>
      <c r="C44" s="10">
        <v>0.72</v>
      </c>
      <c r="D44" s="10">
        <v>1.5</v>
      </c>
      <c r="E44" s="10">
        <v>2.4</v>
      </c>
      <c r="F44" s="10">
        <v>2.4</v>
      </c>
      <c r="G44" s="15">
        <v>1.5</v>
      </c>
      <c r="I44" t="s">
        <v>4</v>
      </c>
      <c r="J44" s="20">
        <f t="shared" si="11"/>
        <v>1</v>
      </c>
      <c r="K44" s="18">
        <f t="shared" si="12"/>
        <v>0.48</v>
      </c>
      <c r="L44" s="20">
        <f>$B44*(MIN($C44:$G44)/E44)*100</f>
        <v>0.3</v>
      </c>
      <c r="M44" s="18">
        <f>$B44*(MIN($C44:$G44)/F44)*100</f>
        <v>0.3</v>
      </c>
      <c r="N44" s="18">
        <f t="shared" si="12"/>
        <v>0.48</v>
      </c>
    </row>
    <row r="45" spans="1:14" ht="12.75">
      <c r="A45" t="s">
        <v>7</v>
      </c>
      <c r="B45" s="14">
        <v>0.02</v>
      </c>
      <c r="C45" s="10">
        <v>0.72</v>
      </c>
      <c r="D45" s="10">
        <v>0.85</v>
      </c>
      <c r="E45" s="10">
        <v>1.44</v>
      </c>
      <c r="F45" s="10">
        <v>1.44</v>
      </c>
      <c r="G45" s="15">
        <v>1</v>
      </c>
      <c r="I45" t="s">
        <v>4</v>
      </c>
      <c r="J45" s="20">
        <f t="shared" si="11"/>
        <v>2</v>
      </c>
      <c r="K45" s="18">
        <f t="shared" si="12"/>
        <v>1.6941176470588233</v>
      </c>
      <c r="L45" s="20">
        <f t="shared" si="12"/>
        <v>1</v>
      </c>
      <c r="M45" s="18">
        <f t="shared" si="12"/>
        <v>1</v>
      </c>
      <c r="N45" s="18">
        <f t="shared" si="12"/>
        <v>1.44</v>
      </c>
    </row>
    <row r="46" spans="1:14" ht="12.75">
      <c r="A46" t="s">
        <v>8</v>
      </c>
      <c r="B46" s="14">
        <v>0.01</v>
      </c>
      <c r="C46" s="10">
        <v>0.48</v>
      </c>
      <c r="D46" s="10">
        <v>0.95</v>
      </c>
      <c r="E46" s="10">
        <v>1.2</v>
      </c>
      <c r="F46" s="10">
        <v>1.44</v>
      </c>
      <c r="G46" s="15">
        <v>0.9</v>
      </c>
      <c r="I46" t="s">
        <v>4</v>
      </c>
      <c r="J46" s="20">
        <f t="shared" si="11"/>
        <v>1</v>
      </c>
      <c r="K46" s="18">
        <f t="shared" si="12"/>
        <v>0.5052631578947369</v>
      </c>
      <c r="L46" s="20">
        <f t="shared" si="12"/>
        <v>0.4</v>
      </c>
      <c r="M46" s="18">
        <f t="shared" si="12"/>
        <v>0.3333333333333333</v>
      </c>
      <c r="N46" s="18">
        <f t="shared" si="12"/>
        <v>0.5333333333333333</v>
      </c>
    </row>
    <row r="47" spans="1:14" ht="12.75">
      <c r="A47" t="s">
        <v>16</v>
      </c>
      <c r="B47" s="14">
        <v>0.02</v>
      </c>
      <c r="C47" s="10">
        <v>0.96</v>
      </c>
      <c r="D47" s="10">
        <v>1.1</v>
      </c>
      <c r="E47" s="10">
        <v>2.88</v>
      </c>
      <c r="F47" s="10">
        <v>2.04</v>
      </c>
      <c r="G47" s="15">
        <v>1.4</v>
      </c>
      <c r="I47" t="s">
        <v>4</v>
      </c>
      <c r="J47" s="20">
        <f t="shared" si="11"/>
        <v>2</v>
      </c>
      <c r="K47" s="18">
        <f t="shared" si="12"/>
        <v>1.7454545454545451</v>
      </c>
      <c r="L47" s="20">
        <f>$B47*(MIN($C47:$G47)/E47)*100</f>
        <v>0.6666666666666666</v>
      </c>
      <c r="M47" s="18">
        <f t="shared" si="12"/>
        <v>0.9411764705882354</v>
      </c>
      <c r="N47" s="18">
        <f t="shared" si="12"/>
        <v>1.3714285714285714</v>
      </c>
    </row>
    <row r="48" spans="1:14" ht="12.75">
      <c r="A48" t="s">
        <v>9</v>
      </c>
      <c r="B48" s="14">
        <v>0.01</v>
      </c>
      <c r="C48" s="10">
        <v>0.96</v>
      </c>
      <c r="D48" s="10">
        <v>1.1</v>
      </c>
      <c r="E48" s="10">
        <v>1.2</v>
      </c>
      <c r="F48" s="10">
        <v>1.38</v>
      </c>
      <c r="G48" s="15">
        <v>1.1</v>
      </c>
      <c r="I48" t="s">
        <v>4</v>
      </c>
      <c r="J48" s="20">
        <f t="shared" si="11"/>
        <v>1</v>
      </c>
      <c r="K48" s="18">
        <f t="shared" si="12"/>
        <v>0.8727272727272726</v>
      </c>
      <c r="L48" s="20">
        <f t="shared" si="12"/>
        <v>0.8</v>
      </c>
      <c r="M48" s="18">
        <f t="shared" si="12"/>
        <v>0.6956521739130435</v>
      </c>
      <c r="N48" s="18">
        <f t="shared" si="12"/>
        <v>0.8727272727272726</v>
      </c>
    </row>
    <row r="49" spans="2:14" ht="12.75">
      <c r="B49" s="14">
        <f>SUM(B28:B48)</f>
        <v>1.0000000000000002</v>
      </c>
      <c r="I49" s="17" t="s">
        <v>10</v>
      </c>
      <c r="J49" s="19">
        <f>SUM(J28:J48)</f>
        <v>92.89189236712335</v>
      </c>
      <c r="K49" s="5">
        <f>SUM(K28:K48)</f>
        <v>88.81719228200384</v>
      </c>
      <c r="L49" s="19">
        <f>SUM(L28:L48)</f>
        <v>80.65975374460602</v>
      </c>
      <c r="M49" s="5">
        <f>SUM(M28:M48)</f>
        <v>73.86946373985688</v>
      </c>
      <c r="N49" s="5">
        <f>SUM(N28:N48)</f>
        <v>87.21481180685583</v>
      </c>
    </row>
  </sheetData>
  <sheetProtection selectLockedCells="1" selectUnlockedCells="1"/>
  <printOptions/>
  <pageMargins left="0.2362204724409449" right="0.2362204724409449" top="0.35433070866141736" bottom="0.35433070866141736" header="0" footer="0"/>
  <pageSetup firstPageNumber="1" useFirstPageNumber="1" fitToHeight="1" fitToWidth="1" horizontalDpi="300" verticalDpi="3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0"/>
  <sheetViews>
    <sheetView zoomScalePageLayoutView="0" workbookViewId="0" topLeftCell="A1">
      <selection activeCell="A47" sqref="A47"/>
    </sheetView>
  </sheetViews>
  <sheetFormatPr defaultColWidth="11.57421875" defaultRowHeight="12.75"/>
  <sheetData>
    <row r="3" spans="1:12" ht="12.75">
      <c r="A3" t="s">
        <v>11</v>
      </c>
      <c r="B3" t="s">
        <v>0</v>
      </c>
      <c r="C3" t="s">
        <v>12</v>
      </c>
      <c r="D3" s="2" t="s">
        <v>13</v>
      </c>
      <c r="E3" t="s">
        <v>14</v>
      </c>
      <c r="F3" t="s">
        <v>15</v>
      </c>
      <c r="I3" t="s">
        <v>12</v>
      </c>
      <c r="J3" s="2" t="s">
        <v>13</v>
      </c>
      <c r="K3" t="s">
        <v>14</v>
      </c>
      <c r="L3" t="s">
        <v>15</v>
      </c>
    </row>
    <row r="4" spans="1:15" ht="12.75">
      <c r="A4">
        <v>1</v>
      </c>
      <c r="B4" s="3">
        <v>0.6</v>
      </c>
      <c r="C4" s="4">
        <f>Sheet1!C4*36</f>
        <v>167436</v>
      </c>
      <c r="D4" s="4">
        <f>Sheet1!D4*36</f>
        <v>166572</v>
      </c>
      <c r="E4" s="4">
        <f>Sheet1!E4*36</f>
        <v>181440</v>
      </c>
      <c r="F4" s="4">
        <f>Sheet1!F4*36</f>
        <v>207446.76</v>
      </c>
      <c r="I4" s="6">
        <f aca="true" t="shared" si="0" ref="I4:I16">$B4*(MIN($C4:$F4)/C4)*100</f>
        <v>59.69038916362073</v>
      </c>
      <c r="J4" s="6">
        <f aca="true" t="shared" si="1" ref="J4:J16">$B4*(MIN($C4:$F4)/D4)*100</f>
        <v>60</v>
      </c>
      <c r="K4" s="6">
        <f aca="true" t="shared" si="2" ref="K4:K16">$B4*(MIN($C4:$F4)/E4)*100</f>
        <v>55.08333333333333</v>
      </c>
      <c r="L4" s="6">
        <f aca="true" t="shared" si="3" ref="L4:L16">$B4*(MIN($C4:$F4)/F4)*100</f>
        <v>48.177758958491324</v>
      </c>
      <c r="N4" s="4">
        <f>D4*36</f>
        <v>5996592</v>
      </c>
      <c r="O4" s="4">
        <f>F4*36</f>
        <v>7468083.36</v>
      </c>
    </row>
    <row r="5" spans="1:15" ht="12.75">
      <c r="A5">
        <v>2</v>
      </c>
      <c r="B5" s="3">
        <v>0.1</v>
      </c>
      <c r="C5" s="4">
        <f>Sheet1!C5*36</f>
        <v>43.199999999999996</v>
      </c>
      <c r="D5" s="4">
        <f>Sheet1!D5*36</f>
        <v>24.660000000000004</v>
      </c>
      <c r="E5" s="4">
        <f>Sheet1!E5*36</f>
        <v>27</v>
      </c>
      <c r="F5" s="4">
        <f>Sheet1!F5*36</f>
        <v>48.78</v>
      </c>
      <c r="I5" s="6">
        <f t="shared" si="0"/>
        <v>5.708333333333336</v>
      </c>
      <c r="J5" s="6">
        <f t="shared" si="1"/>
        <v>10</v>
      </c>
      <c r="K5" s="6">
        <f t="shared" si="2"/>
        <v>9.133333333333335</v>
      </c>
      <c r="L5" s="6">
        <f t="shared" si="3"/>
        <v>5.055350553505536</v>
      </c>
      <c r="N5" s="4">
        <f>D5*36</f>
        <v>887.7600000000001</v>
      </c>
      <c r="O5" s="4">
        <f>F5*36</f>
        <v>1756.08</v>
      </c>
    </row>
    <row r="6" spans="1:15" ht="12.75">
      <c r="A6">
        <v>3</v>
      </c>
      <c r="B6" s="3">
        <v>0.1</v>
      </c>
      <c r="C6" s="4">
        <f>Sheet1!C8*36</f>
        <v>198.71999999999997</v>
      </c>
      <c r="D6" s="4">
        <f>Sheet1!D8*36</f>
        <v>216</v>
      </c>
      <c r="E6" s="4">
        <f>Sheet1!E8*36</f>
        <v>141.29999999999998</v>
      </c>
      <c r="F6" s="4">
        <f>Sheet1!F8*36</f>
        <v>414</v>
      </c>
      <c r="I6" s="6">
        <f t="shared" si="0"/>
        <v>7.1105072463768115</v>
      </c>
      <c r="J6" s="6">
        <f t="shared" si="1"/>
        <v>6.541666666666666</v>
      </c>
      <c r="K6" s="6">
        <f t="shared" si="2"/>
        <v>10</v>
      </c>
      <c r="L6" s="6">
        <f t="shared" si="3"/>
        <v>3.4130434782608696</v>
      </c>
      <c r="N6" s="4">
        <f>D6*36</f>
        <v>7776</v>
      </c>
      <c r="O6" s="4">
        <f>F6*36</f>
        <v>14904</v>
      </c>
    </row>
    <row r="7" spans="1:15" ht="12.75">
      <c r="A7">
        <v>4</v>
      </c>
      <c r="B7" s="3">
        <v>0.1</v>
      </c>
      <c r="C7" s="4">
        <f>Sheet1!C11*36</f>
        <v>43.199999999999996</v>
      </c>
      <c r="D7" s="4">
        <f>Sheet1!D11*36</f>
        <v>35.1</v>
      </c>
      <c r="E7" s="4">
        <f>Sheet1!E11*36</f>
        <v>58.5</v>
      </c>
      <c r="F7" s="4">
        <f>Sheet1!F11*36</f>
        <v>35.64</v>
      </c>
      <c r="I7" s="6">
        <f t="shared" si="0"/>
        <v>8.125000000000002</v>
      </c>
      <c r="J7" s="6">
        <f t="shared" si="1"/>
        <v>10</v>
      </c>
      <c r="K7" s="6">
        <f t="shared" si="2"/>
        <v>6</v>
      </c>
      <c r="L7" s="6">
        <f t="shared" si="3"/>
        <v>9.84848484848485</v>
      </c>
      <c r="N7" s="4">
        <f>D7*36</f>
        <v>1263.6000000000001</v>
      </c>
      <c r="O7" s="4">
        <f>F7*36</f>
        <v>1283.04</v>
      </c>
    </row>
    <row r="8" spans="1:15" ht="12.75">
      <c r="A8">
        <v>5</v>
      </c>
      <c r="B8" s="3">
        <v>0.05</v>
      </c>
      <c r="C8" s="4">
        <f>Sheet1!C14*36</f>
        <v>144.54</v>
      </c>
      <c r="D8" s="4">
        <f>Sheet1!D14*36</f>
        <v>45</v>
      </c>
      <c r="E8" s="4">
        <f>Sheet1!E14*36</f>
        <v>41.4</v>
      </c>
      <c r="F8" s="4">
        <f>Sheet1!F14*36</f>
        <v>40.86</v>
      </c>
      <c r="I8" s="6">
        <f t="shared" si="0"/>
        <v>1.4134495641344957</v>
      </c>
      <c r="J8" s="6">
        <f t="shared" si="1"/>
        <v>4.54</v>
      </c>
      <c r="K8" s="6">
        <f t="shared" si="2"/>
        <v>4.934782608695653</v>
      </c>
      <c r="L8" s="6">
        <f t="shared" si="3"/>
        <v>5</v>
      </c>
      <c r="N8" s="4">
        <f>D8*36</f>
        <v>1620</v>
      </c>
      <c r="O8" s="4">
        <f>F8*36</f>
        <v>1470.96</v>
      </c>
    </row>
    <row r="9" spans="1:16" ht="12.75">
      <c r="A9">
        <v>6</v>
      </c>
      <c r="B9" s="3">
        <v>0.01</v>
      </c>
      <c r="C9" s="4" t="e">
        <f>Sheet1!#REF!*36</f>
        <v>#REF!</v>
      </c>
      <c r="D9" s="4" t="e">
        <f>Sheet1!#REF!*36</f>
        <v>#REF!</v>
      </c>
      <c r="E9" s="4" t="e">
        <f>Sheet1!#REF!*36</f>
        <v>#REF!</v>
      </c>
      <c r="F9" s="4" t="e">
        <f>Sheet1!#REF!*36</f>
        <v>#REF!</v>
      </c>
      <c r="I9" s="6" t="e">
        <f t="shared" si="0"/>
        <v>#REF!</v>
      </c>
      <c r="J9" s="6" t="e">
        <f t="shared" si="1"/>
        <v>#REF!</v>
      </c>
      <c r="K9" s="6" t="e">
        <f t="shared" si="2"/>
        <v>#REF!</v>
      </c>
      <c r="L9" s="6" t="e">
        <f t="shared" si="3"/>
        <v>#REF!</v>
      </c>
      <c r="N9" s="7">
        <f>SUM(N4:N8)</f>
        <v>6008139.359999999</v>
      </c>
      <c r="O9" s="7">
        <f>SUM(O4:O8)</f>
        <v>7487497.44</v>
      </c>
      <c r="P9" s="4">
        <f>N9-O9</f>
        <v>-1479358.080000001</v>
      </c>
    </row>
    <row r="10" spans="1:12" ht="12.75">
      <c r="A10">
        <v>7</v>
      </c>
      <c r="B10" s="3">
        <v>0.01</v>
      </c>
      <c r="C10" s="4">
        <f>Sheet1!C17*36</f>
        <v>17.28</v>
      </c>
      <c r="D10" s="4">
        <f>Sheet1!D17*36</f>
        <v>30.599999999999998</v>
      </c>
      <c r="E10" s="4">
        <f>Sheet1!E17*36</f>
        <v>51.839999999999996</v>
      </c>
      <c r="F10" s="4">
        <f>Sheet1!F17*36</f>
        <v>64.8</v>
      </c>
      <c r="I10" s="6">
        <f t="shared" si="0"/>
        <v>1</v>
      </c>
      <c r="J10" s="6">
        <f t="shared" si="1"/>
        <v>0.5647058823529413</v>
      </c>
      <c r="K10" s="6">
        <f t="shared" si="2"/>
        <v>0.33333333333333337</v>
      </c>
      <c r="L10" s="6">
        <f t="shared" si="3"/>
        <v>0.2666666666666667</v>
      </c>
    </row>
    <row r="11" spans="1:12" ht="12.75">
      <c r="A11">
        <v>8</v>
      </c>
      <c r="B11" s="3">
        <v>0.005</v>
      </c>
      <c r="C11" s="4">
        <f>Sheet1!C18*36</f>
        <v>25.919999999999998</v>
      </c>
      <c r="D11" s="4">
        <f>Sheet1!D18*36</f>
        <v>54</v>
      </c>
      <c r="E11" s="4">
        <f>Sheet1!E18*36</f>
        <v>86.39999999999999</v>
      </c>
      <c r="F11" s="4">
        <f>Sheet1!F18*36</f>
        <v>86.39999999999999</v>
      </c>
      <c r="I11" s="6">
        <f t="shared" si="0"/>
        <v>0.5</v>
      </c>
      <c r="J11" s="6">
        <f t="shared" si="1"/>
        <v>0.24</v>
      </c>
      <c r="K11" s="6">
        <f t="shared" si="2"/>
        <v>0.15</v>
      </c>
      <c r="L11" s="6">
        <f t="shared" si="3"/>
        <v>0.15</v>
      </c>
    </row>
    <row r="12" spans="1:12" ht="12.75">
      <c r="A12">
        <v>9</v>
      </c>
      <c r="B12" s="3">
        <v>0.005</v>
      </c>
      <c r="C12" s="4">
        <f>Sheet1!C19*36</f>
        <v>25.919999999999998</v>
      </c>
      <c r="D12" s="4">
        <f>Sheet1!D19*36</f>
        <v>30.599999999999998</v>
      </c>
      <c r="E12" s="4">
        <f>Sheet1!E19*36</f>
        <v>51.839999999999996</v>
      </c>
      <c r="F12" s="4">
        <f>Sheet1!F19*36</f>
        <v>51.839999999999996</v>
      </c>
      <c r="I12" s="6">
        <f t="shared" si="0"/>
        <v>0.5</v>
      </c>
      <c r="J12" s="6">
        <f t="shared" si="1"/>
        <v>0.4235294117647058</v>
      </c>
      <c r="K12" s="6">
        <f t="shared" si="2"/>
        <v>0.25</v>
      </c>
      <c r="L12" s="6">
        <f t="shared" si="3"/>
        <v>0.25</v>
      </c>
    </row>
    <row r="13" spans="1:12" ht="12.75">
      <c r="A13">
        <v>10</v>
      </c>
      <c r="B13" s="3">
        <v>0.005</v>
      </c>
      <c r="C13" s="4">
        <f>Sheet1!C20*36</f>
        <v>17.28</v>
      </c>
      <c r="D13" s="4">
        <f>Sheet1!D20*36</f>
        <v>34.199999999999996</v>
      </c>
      <c r="E13" s="4">
        <f>Sheet1!E20*36</f>
        <v>43.199999999999996</v>
      </c>
      <c r="F13" s="4">
        <f>Sheet1!F20*36</f>
        <v>51.839999999999996</v>
      </c>
      <c r="I13" s="6">
        <f t="shared" si="0"/>
        <v>0.5</v>
      </c>
      <c r="J13" s="6">
        <f t="shared" si="1"/>
        <v>0.2526315789473685</v>
      </c>
      <c r="K13" s="6">
        <f t="shared" si="2"/>
        <v>0.20000000000000004</v>
      </c>
      <c r="L13" s="6">
        <f t="shared" si="3"/>
        <v>0.16666666666666669</v>
      </c>
    </row>
    <row r="14" spans="1:12" ht="12.75">
      <c r="A14">
        <v>11</v>
      </c>
      <c r="B14" s="3">
        <v>0.005</v>
      </c>
      <c r="C14" s="4">
        <f>Sheet1!C21*36</f>
        <v>34.56</v>
      </c>
      <c r="D14" s="4">
        <f>Sheet1!D21*36</f>
        <v>39.6</v>
      </c>
      <c r="E14" s="4">
        <f>Sheet1!E21*36</f>
        <v>103.67999999999999</v>
      </c>
      <c r="F14" s="4">
        <f>Sheet1!F21*36</f>
        <v>73.44</v>
      </c>
      <c r="I14" s="6">
        <f t="shared" si="0"/>
        <v>0.5</v>
      </c>
      <c r="J14" s="6">
        <f t="shared" si="1"/>
        <v>0.4363636363636364</v>
      </c>
      <c r="K14" s="6">
        <f t="shared" si="2"/>
        <v>0.16666666666666669</v>
      </c>
      <c r="L14" s="6">
        <f t="shared" si="3"/>
        <v>0.23529411764705885</v>
      </c>
    </row>
    <row r="15" spans="1:12" ht="12.75">
      <c r="A15">
        <v>12</v>
      </c>
      <c r="B15" s="3">
        <v>0.005</v>
      </c>
      <c r="C15" s="4">
        <f>Sheet1!C22*36</f>
        <v>34.56</v>
      </c>
      <c r="D15" s="4">
        <f>Sheet1!D22*36</f>
        <v>39.6</v>
      </c>
      <c r="E15" s="4">
        <f>Sheet1!E22*36</f>
        <v>43.199999999999996</v>
      </c>
      <c r="F15" s="4">
        <f>Sheet1!F22*36</f>
        <v>49.67999999999999</v>
      </c>
      <c r="I15" s="6">
        <f t="shared" si="0"/>
        <v>0.5</v>
      </c>
      <c r="J15" s="6">
        <f t="shared" si="1"/>
        <v>0.4363636363636364</v>
      </c>
      <c r="K15" s="6">
        <f t="shared" si="2"/>
        <v>0.4000000000000001</v>
      </c>
      <c r="L15" s="6">
        <f t="shared" si="3"/>
        <v>0.34782608695652184</v>
      </c>
    </row>
    <row r="16" spans="1:12" ht="12.75">
      <c r="A16">
        <v>13</v>
      </c>
      <c r="B16" s="3">
        <v>0.005</v>
      </c>
      <c r="C16" s="4" t="e">
        <f>Sheet1!#REF!*36</f>
        <v>#REF!</v>
      </c>
      <c r="D16" s="4" t="e">
        <f>Sheet1!#REF!*36</f>
        <v>#REF!</v>
      </c>
      <c r="E16" s="4" t="e">
        <f>Sheet1!#REF!*36</f>
        <v>#REF!</v>
      </c>
      <c r="F16" s="4" t="e">
        <f>Sheet1!#REF!*36</f>
        <v>#REF!</v>
      </c>
      <c r="I16" s="6" t="e">
        <f t="shared" si="0"/>
        <v>#REF!</v>
      </c>
      <c r="J16" s="6" t="e">
        <f t="shared" si="1"/>
        <v>#REF!</v>
      </c>
      <c r="K16" s="6" t="e">
        <f t="shared" si="2"/>
        <v>#REF!</v>
      </c>
      <c r="L16" s="6" t="e">
        <f t="shared" si="3"/>
        <v>#REF!</v>
      </c>
    </row>
    <row r="17" spans="3:12" ht="12.75">
      <c r="C17" s="4">
        <f aca="true" t="shared" si="4" ref="C17:C29">C4*B4</f>
        <v>100461.59999999999</v>
      </c>
      <c r="D17" s="4">
        <f aca="true" t="shared" si="5" ref="D17:D29">D4*B4</f>
        <v>99943.2</v>
      </c>
      <c r="E17" s="4">
        <f aca="true" t="shared" si="6" ref="E17:E29">B4*E4</f>
        <v>108864</v>
      </c>
      <c r="F17" s="4">
        <f aca="true" t="shared" si="7" ref="F17:F29">B4*F4</f>
        <v>124468.056</v>
      </c>
      <c r="I17" s="5" t="e">
        <f>SUM(I4:I16)</f>
        <v>#REF!</v>
      </c>
      <c r="J17" s="8" t="e">
        <f>SUM(J4:J16)</f>
        <v>#REF!</v>
      </c>
      <c r="K17" s="5" t="e">
        <f>SUM(K4:K16)</f>
        <v>#REF!</v>
      </c>
      <c r="L17" s="5" t="e">
        <f>SUM(L4:L16)</f>
        <v>#REF!</v>
      </c>
    </row>
    <row r="18" spans="3:6" ht="12.75">
      <c r="C18" s="4">
        <f t="shared" si="4"/>
        <v>4.319999999999999</v>
      </c>
      <c r="D18" s="4">
        <f t="shared" si="5"/>
        <v>2.4660000000000006</v>
      </c>
      <c r="E18" s="4">
        <f t="shared" si="6"/>
        <v>2.7</v>
      </c>
      <c r="F18" s="4">
        <f t="shared" si="7"/>
        <v>4.878</v>
      </c>
    </row>
    <row r="19" spans="3:6" ht="12.75">
      <c r="C19" s="4">
        <f t="shared" si="4"/>
        <v>19.872</v>
      </c>
      <c r="D19" s="4">
        <f t="shared" si="5"/>
        <v>21.6</v>
      </c>
      <c r="E19" s="4">
        <f t="shared" si="6"/>
        <v>14.129999999999999</v>
      </c>
      <c r="F19" s="4">
        <f t="shared" si="7"/>
        <v>41.400000000000006</v>
      </c>
    </row>
    <row r="20" spans="3:6" ht="12.75">
      <c r="C20" s="4">
        <f t="shared" si="4"/>
        <v>4.319999999999999</v>
      </c>
      <c r="D20" s="4">
        <f t="shared" si="5"/>
        <v>3.5100000000000002</v>
      </c>
      <c r="E20" s="4">
        <f t="shared" si="6"/>
        <v>5.8500000000000005</v>
      </c>
      <c r="F20" s="4">
        <f t="shared" si="7"/>
        <v>3.564</v>
      </c>
    </row>
    <row r="21" spans="3:6" ht="12.75">
      <c r="C21" s="4">
        <f t="shared" si="4"/>
        <v>7.227</v>
      </c>
      <c r="D21" s="4">
        <f t="shared" si="5"/>
        <v>2.25</v>
      </c>
      <c r="E21" s="4">
        <f t="shared" si="6"/>
        <v>2.07</v>
      </c>
      <c r="F21" s="4">
        <f t="shared" si="7"/>
        <v>2.043</v>
      </c>
    </row>
    <row r="22" spans="3:6" ht="12.75">
      <c r="C22" s="4" t="e">
        <f t="shared" si="4"/>
        <v>#REF!</v>
      </c>
      <c r="D22" s="4" t="e">
        <f t="shared" si="5"/>
        <v>#REF!</v>
      </c>
      <c r="E22" s="4" t="e">
        <f t="shared" si="6"/>
        <v>#REF!</v>
      </c>
      <c r="F22" s="4" t="e">
        <f t="shared" si="7"/>
        <v>#REF!</v>
      </c>
    </row>
    <row r="23" spans="3:6" ht="12.75">
      <c r="C23" s="4">
        <f t="shared" si="4"/>
        <v>0.1728</v>
      </c>
      <c r="D23" s="4">
        <f t="shared" si="5"/>
        <v>0.306</v>
      </c>
      <c r="E23" s="4">
        <f t="shared" si="6"/>
        <v>0.5184</v>
      </c>
      <c r="F23" s="4">
        <f t="shared" si="7"/>
        <v>0.648</v>
      </c>
    </row>
    <row r="24" spans="3:6" ht="12.75">
      <c r="C24" s="4">
        <f t="shared" si="4"/>
        <v>0.1296</v>
      </c>
      <c r="D24" s="4">
        <f t="shared" si="5"/>
        <v>0.27</v>
      </c>
      <c r="E24" s="4">
        <f t="shared" si="6"/>
        <v>0.43199999999999994</v>
      </c>
      <c r="F24" s="4">
        <f t="shared" si="7"/>
        <v>0.43199999999999994</v>
      </c>
    </row>
    <row r="25" spans="3:6" ht="12.75">
      <c r="C25" s="4">
        <f t="shared" si="4"/>
        <v>0.1296</v>
      </c>
      <c r="D25" s="4">
        <f t="shared" si="5"/>
        <v>0.153</v>
      </c>
      <c r="E25" s="4">
        <f t="shared" si="6"/>
        <v>0.2592</v>
      </c>
      <c r="F25" s="4">
        <f t="shared" si="7"/>
        <v>0.2592</v>
      </c>
    </row>
    <row r="26" spans="3:6" ht="12.75">
      <c r="C26" s="4">
        <f t="shared" si="4"/>
        <v>0.0864</v>
      </c>
      <c r="D26" s="4">
        <f t="shared" si="5"/>
        <v>0.17099999999999999</v>
      </c>
      <c r="E26" s="4">
        <f t="shared" si="6"/>
        <v>0.21599999999999997</v>
      </c>
      <c r="F26" s="4">
        <f t="shared" si="7"/>
        <v>0.2592</v>
      </c>
    </row>
    <row r="27" spans="3:6" ht="12.75">
      <c r="C27" s="4">
        <f t="shared" si="4"/>
        <v>0.1728</v>
      </c>
      <c r="D27" s="4">
        <f t="shared" si="5"/>
        <v>0.198</v>
      </c>
      <c r="E27" s="4">
        <f t="shared" si="6"/>
        <v>0.5184</v>
      </c>
      <c r="F27" s="4">
        <f t="shared" si="7"/>
        <v>0.36719999999999997</v>
      </c>
    </row>
    <row r="28" spans="3:6" ht="12.75">
      <c r="C28" s="4">
        <f t="shared" si="4"/>
        <v>0.1728</v>
      </c>
      <c r="D28" s="4">
        <f t="shared" si="5"/>
        <v>0.198</v>
      </c>
      <c r="E28" s="4">
        <f t="shared" si="6"/>
        <v>0.21599999999999997</v>
      </c>
      <c r="F28" s="4">
        <f t="shared" si="7"/>
        <v>0.24839999999999998</v>
      </c>
    </row>
    <row r="29" spans="3:6" ht="12.75">
      <c r="C29" s="4" t="e">
        <f t="shared" si="4"/>
        <v>#REF!</v>
      </c>
      <c r="D29" s="4" t="e">
        <f t="shared" si="5"/>
        <v>#REF!</v>
      </c>
      <c r="E29" s="4" t="e">
        <f t="shared" si="6"/>
        <v>#REF!</v>
      </c>
      <c r="F29" s="4" t="e">
        <f t="shared" si="7"/>
        <v>#REF!</v>
      </c>
    </row>
    <row r="30" spans="3:6" ht="12.75">
      <c r="C30" s="1" t="e">
        <f>SUM(C17:C29)</f>
        <v>#REF!</v>
      </c>
      <c r="D30" s="1" t="e">
        <f>SUM(D17:D29)</f>
        <v>#REF!</v>
      </c>
      <c r="E30" s="1" t="e">
        <f>SUM(E17:E29)</f>
        <v>#REF!</v>
      </c>
      <c r="F30" s="9" t="e">
        <f>SUM(F17:F29)</f>
        <v>#REF!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Eva_l</dc:creator>
  <cp:keywords/>
  <dc:description/>
  <cp:lastModifiedBy>Tartu Linnavalitsus</cp:lastModifiedBy>
  <cp:lastPrinted>2016-12-15T11:58:55Z</cp:lastPrinted>
  <dcterms:created xsi:type="dcterms:W3CDTF">2014-12-01T14:05:27Z</dcterms:created>
  <dcterms:modified xsi:type="dcterms:W3CDTF">2016-12-15T13:58:07Z</dcterms:modified>
  <cp:category/>
  <cp:version/>
  <cp:contentType/>
  <cp:contentStatus/>
</cp:coreProperties>
</file>