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kulu art" sheetId="1" r:id="rId1"/>
    <sheet name="tööjõukulud art 50" sheetId="2" r:id="rId2"/>
    <sheet name="majandamiskulud art 55" sheetId="3" r:id="rId3"/>
  </sheets>
  <definedNames>
    <definedName name="_xlnm.Print_Area" localSheetId="0">'kulu art'!$A$1:$D$66</definedName>
    <definedName name="_xlnm.Print_Area" localSheetId="2">'majandamiskulud art 55'!$A$1:$C$37</definedName>
    <definedName name="_xlnm.Print_Area" localSheetId="1">'tööjõukulud art 50'!$A$1:$F$31</definedName>
  </definedNames>
  <calcPr fullCalcOnLoad="1"/>
</workbook>
</file>

<file path=xl/sharedStrings.xml><?xml version="1.0" encoding="utf-8"?>
<sst xmlns="http://schemas.openxmlformats.org/spreadsheetml/2006/main" count="160" uniqueCount="110">
  <si>
    <t>tervishoiutöötaja</t>
  </si>
  <si>
    <t>köögipersonal (abitööline)</t>
  </si>
  <si>
    <t>köögipersonal (kokk)</t>
  </si>
  <si>
    <t>üldkoristaja</t>
  </si>
  <si>
    <t>KULUD tuh.kr.</t>
  </si>
  <si>
    <t>artikkel</t>
  </si>
  <si>
    <t>FINANTSEERIMISEELARVE KULUD</t>
  </si>
  <si>
    <t>Tegevuskulud</t>
  </si>
  <si>
    <t>Tööjõukulud</t>
  </si>
  <si>
    <t>Töötasu</t>
  </si>
  <si>
    <t>Töötajate töötasu</t>
  </si>
  <si>
    <t>Juhtide töötasu</t>
  </si>
  <si>
    <t>s.h. astmepalk ja selle suurendus</t>
  </si>
  <si>
    <t>Tippspetsialistide töötasu</t>
  </si>
  <si>
    <t>Keskastme spetsialistide töötasu</t>
  </si>
  <si>
    <t>Tööliste ja abiteenistujate töötasu</t>
  </si>
  <si>
    <t>Ajutiste lepinguliste töötajate töötasu</t>
  </si>
  <si>
    <t>Erisoodustused</t>
  </si>
  <si>
    <t>Õppelaenu kustutamine</t>
  </si>
  <si>
    <t>Tööjõukuludega kaasnevad maksud
 ja sotsiaalkindlustusmaksed</t>
  </si>
  <si>
    <t>Majandamiskulud</t>
  </si>
  <si>
    <t>Administreerimiskulud</t>
  </si>
  <si>
    <t xml:space="preserve">bürootarbed </t>
  </si>
  <si>
    <t>trükised ja muud teavikud</t>
  </si>
  <si>
    <t>sideteenused</t>
  </si>
  <si>
    <t>postiteenused</t>
  </si>
  <si>
    <t>pangateenused</t>
  </si>
  <si>
    <t>majandusvedude teenused</t>
  </si>
  <si>
    <t>esindus- ja vastuvõtukulud</t>
  </si>
  <si>
    <t>info- ja PR teenused</t>
  </si>
  <si>
    <t>Lähetuskulud ( v.a koolituslähetus)</t>
  </si>
  <si>
    <t>Koolituskulud ( sh koolituslähetus)</t>
  </si>
  <si>
    <t>koolitusteenused</t>
  </si>
  <si>
    <t>Kinnistute, hoonete ja ruumide majandamiskulud</t>
  </si>
  <si>
    <t>küte ja soojusenergia</t>
  </si>
  <si>
    <t>elekter</t>
  </si>
  <si>
    <t>vesi ja kanalisatsioon</t>
  </si>
  <si>
    <t>korrashoiu- ja remondimaterjalid, lisaseadmed ja -tarvikud</t>
  </si>
  <si>
    <t>korrashoiuteenused</t>
  </si>
  <si>
    <t>valveteenused</t>
  </si>
  <si>
    <t>remont, restaureerimine, lammutamine</t>
  </si>
  <si>
    <t>muud kinnistute, hoonete ja ruumide kulud</t>
  </si>
  <si>
    <t>Info- ja kommunikatsioonitehnoloogia kulud</t>
  </si>
  <si>
    <t>infotehnoloogiline riistvara ja tarvikud</t>
  </si>
  <si>
    <t>remondi- ja hooldusteenused</t>
  </si>
  <si>
    <t>muud info- ja kommunikatsioonitehnoloogilised kulud</t>
  </si>
  <si>
    <t>Inventari majandamiskulud</t>
  </si>
  <si>
    <t>inventar ja selle tarvikud</t>
  </si>
  <si>
    <t>remondi ja hooldusteenused</t>
  </si>
  <si>
    <t>muud inventari majandamiskulud</t>
  </si>
  <si>
    <t>Meditsiinikulud ja hügieenikulud</t>
  </si>
  <si>
    <t>meditsiini- ja hügieenitarbed</t>
  </si>
  <si>
    <t>tervishoiuteenused</t>
  </si>
  <si>
    <t>Õppevahendite ja koolituse kulud</t>
  </si>
  <si>
    <t>muud õppevahendite ja koolituse kulud</t>
  </si>
  <si>
    <t>Kommunikatsiooni- ja vaba aja sisust.kulud</t>
  </si>
  <si>
    <t>üritused</t>
  </si>
  <si>
    <t>Eri- ja vormiriietus (v.a kaitseotstarbelised kulud)</t>
  </si>
  <si>
    <t>eri- ja vormiriietus</t>
  </si>
  <si>
    <t>muud eri- ja vormiriietusega seotud kulud</t>
  </si>
  <si>
    <t>Rajatiste majand.kulud</t>
  </si>
  <si>
    <t>am.kohtade arv</t>
  </si>
  <si>
    <t>astmepalk kr</t>
  </si>
  <si>
    <t>kuude arv</t>
  </si>
  <si>
    <t>summa 
kokku kr</t>
  </si>
  <si>
    <t>sotsiaalmaks 33%</t>
  </si>
  <si>
    <t>KOKKU art 50</t>
  </si>
  <si>
    <t>ametinimetus</t>
  </si>
  <si>
    <t>Majandamiskulud art 55</t>
  </si>
  <si>
    <t>art.</t>
  </si>
  <si>
    <t>kokku kr</t>
  </si>
  <si>
    <t>kokku art 5002</t>
  </si>
  <si>
    <t>mänguväljakule kiik</t>
  </si>
  <si>
    <t>juh.as.õppealal</t>
  </si>
  <si>
    <t>pesumasinist</t>
  </si>
  <si>
    <t>2009.a</t>
  </si>
  <si>
    <t>Õpetajate töötasu</t>
  </si>
  <si>
    <t>riigilõivu kulud</t>
  </si>
  <si>
    <t>Maksu-, riigilõivukulud</t>
  </si>
  <si>
    <t>2009.a tööjõukulud art 50</t>
  </si>
  <si>
    <t>muusikaõpetaja</t>
  </si>
  <si>
    <t>liikumisõpetaja</t>
  </si>
  <si>
    <t>õpetaja abi</t>
  </si>
  <si>
    <t>rühmaõpetaja</t>
  </si>
  <si>
    <t>juhataja</t>
  </si>
  <si>
    <t>majandusjuhataja</t>
  </si>
  <si>
    <t>majahoidja</t>
  </si>
  <si>
    <t>valvur</t>
  </si>
  <si>
    <t>laohoidja</t>
  </si>
  <si>
    <t>alampalk</t>
  </si>
  <si>
    <t>remonditööline</t>
  </si>
  <si>
    <t>Eri- ja vormiriietus</t>
  </si>
  <si>
    <t>Kinnistute, hoonete ja ruumide 
majandamiskulud</t>
  </si>
  <si>
    <t>korrashoiu- ja remondimaterjalid, 
lisaseadmed ja -tarvikud</t>
  </si>
  <si>
    <t>Info- ja kommunikatsioonitehnoloogia 
kulud</t>
  </si>
  <si>
    <t>*prognoosi selgitus</t>
  </si>
  <si>
    <t>Muud kulud</t>
  </si>
  <si>
    <t>TARTU LASTEAED  Kummeli 5</t>
  </si>
  <si>
    <t>2010.a tööjõukulud art 50</t>
  </si>
  <si>
    <t>linna ja a/ü palgakokkulepe
9 360</t>
  </si>
  <si>
    <t>linna ja a/ü palgakokkulepe
5 500</t>
  </si>
  <si>
    <t>alampalk 4 350</t>
  </si>
  <si>
    <t>töötuskindl.1%</t>
  </si>
  <si>
    <t>logopeed</t>
  </si>
  <si>
    <t>alates 01.septembrist</t>
  </si>
  <si>
    <t xml:space="preserve">2009.aasta </t>
  </si>
  <si>
    <t xml:space="preserve">2010. aasta </t>
  </si>
  <si>
    <t>Maksu- ja riigilõivukulud</t>
  </si>
  <si>
    <t>bürootarbed</t>
  </si>
  <si>
    <t>2010.a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</si>
</sst>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\ _k_r_-;\-* #,##0\ _k_r_-;_-* &quot;-&quot;??\ _k_r_-;_-@_-"/>
    <numFmt numFmtId="166" formatCode="_-* #,##0.0\ _k_r_-;\-* #,##0.0\ _k_r_-;_-* &quot;-&quot;?\ _k_r_-;_-@_-"/>
    <numFmt numFmtId="167" formatCode="0.0"/>
  </numFmts>
  <fonts count="21">
    <font>
      <sz val="10"/>
      <name val="Arial"/>
      <family val="0"/>
    </font>
    <font>
      <b/>
      <sz val="10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i/>
      <sz val="11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i/>
      <u val="single"/>
      <sz val="14"/>
      <color indexed="18"/>
      <name val="Arial"/>
      <family val="2"/>
    </font>
    <font>
      <b/>
      <i/>
      <sz val="14"/>
      <color indexed="1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3" fillId="0" borderId="5" xfId="15" applyNumberFormat="1" applyFont="1" applyFill="1" applyBorder="1" applyAlignment="1">
      <alignment horizontal="right"/>
    </xf>
    <xf numFmtId="165" fontId="3" fillId="0" borderId="5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7" fillId="0" borderId="5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165" fontId="1" fillId="0" borderId="6" xfId="15" applyNumberFormat="1" applyFont="1" applyBorder="1" applyAlignment="1">
      <alignment horizontal="center"/>
    </xf>
    <xf numFmtId="43" fontId="1" fillId="0" borderId="6" xfId="15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43" fontId="3" fillId="0" borderId="6" xfId="15" applyFont="1" applyBorder="1" applyAlignment="1">
      <alignment/>
    </xf>
    <xf numFmtId="43" fontId="6" fillId="0" borderId="0" xfId="15" applyFont="1" applyBorder="1" applyAlignment="1">
      <alignment/>
    </xf>
    <xf numFmtId="165" fontId="6" fillId="0" borderId="0" xfId="15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Alignment="1">
      <alignment/>
    </xf>
    <xf numFmtId="165" fontId="13" fillId="0" borderId="4" xfId="15" applyNumberFormat="1" applyFont="1" applyFill="1" applyBorder="1" applyAlignment="1">
      <alignment horizontal="right"/>
    </xf>
    <xf numFmtId="165" fontId="13" fillId="0" borderId="4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165" fontId="4" fillId="0" borderId="0" xfId="15" applyNumberFormat="1" applyFont="1" applyAlignment="1">
      <alignment/>
    </xf>
    <xf numFmtId="165" fontId="14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10" fillId="0" borderId="3" xfId="0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4" fillId="0" borderId="0" xfId="15" applyNumberFormat="1" applyFont="1" applyAlignment="1">
      <alignment wrapText="1"/>
    </xf>
    <xf numFmtId="165" fontId="3" fillId="0" borderId="0" xfId="15" applyNumberFormat="1" applyFont="1" applyFill="1" applyAlignment="1">
      <alignment/>
    </xf>
    <xf numFmtId="165" fontId="7" fillId="0" borderId="0" xfId="15" applyNumberFormat="1" applyFont="1" applyFill="1" applyAlignment="1">
      <alignment horizontal="center"/>
    </xf>
    <xf numFmtId="165" fontId="0" fillId="0" borderId="0" xfId="15" applyNumberFormat="1" applyFont="1" applyAlignment="1">
      <alignment/>
    </xf>
    <xf numFmtId="165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left" wrapText="1"/>
    </xf>
    <xf numFmtId="165" fontId="13" fillId="0" borderId="0" xfId="15" applyNumberFormat="1" applyFont="1" applyFill="1" applyAlignment="1">
      <alignment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4" xfId="0" applyFont="1" applyBorder="1" applyAlignment="1">
      <alignment/>
    </xf>
    <xf numFmtId="0" fontId="18" fillId="0" borderId="4" xfId="0" applyFont="1" applyBorder="1" applyAlignment="1">
      <alignment horizontal="left"/>
    </xf>
    <xf numFmtId="165" fontId="6" fillId="0" borderId="0" xfId="15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3" fontId="20" fillId="0" borderId="6" xfId="15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 wrapText="1"/>
    </xf>
    <xf numFmtId="165" fontId="0" fillId="0" borderId="7" xfId="0" applyNumberForma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5" fontId="6" fillId="0" borderId="7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50.28125" style="0" customWidth="1"/>
    <col min="2" max="2" width="11.00390625" style="0" customWidth="1"/>
    <col min="3" max="3" width="21.421875" style="53" customWidth="1"/>
    <col min="4" max="4" width="23.7109375" style="53" customWidth="1"/>
  </cols>
  <sheetData>
    <row r="1" spans="1:4" ht="21" customHeight="1">
      <c r="A1" s="44" t="s">
        <v>97</v>
      </c>
      <c r="B1" s="7"/>
      <c r="C1" s="51"/>
      <c r="D1" s="51"/>
    </row>
    <row r="2" spans="1:4" ht="18">
      <c r="A2" s="8" t="s">
        <v>4</v>
      </c>
      <c r="B2" s="9" t="s">
        <v>5</v>
      </c>
      <c r="C2" s="52" t="s">
        <v>75</v>
      </c>
      <c r="D2" s="52" t="s">
        <v>109</v>
      </c>
    </row>
    <row r="3" spans="1:4" s="62" customFormat="1" ht="34.5" customHeight="1">
      <c r="A3" s="60" t="s">
        <v>6</v>
      </c>
      <c r="B3" s="61"/>
      <c r="C3" s="59">
        <f>SUM(C4)</f>
        <v>80000</v>
      </c>
      <c r="D3" s="59">
        <f>SUM(D4)</f>
        <v>5100000</v>
      </c>
    </row>
    <row r="4" spans="1:4" s="62" customFormat="1" ht="18.75">
      <c r="A4" s="63" t="s">
        <v>7</v>
      </c>
      <c r="B4" s="64">
        <v>5</v>
      </c>
      <c r="C4" s="59">
        <f>SUM(C5+C22+C64)</f>
        <v>80000</v>
      </c>
      <c r="D4" s="59">
        <f>SUM(D5+D22+D64)</f>
        <v>5100000</v>
      </c>
    </row>
    <row r="5" spans="1:4" s="62" customFormat="1" ht="19.5" thickBot="1">
      <c r="A5" s="65" t="s">
        <v>8</v>
      </c>
      <c r="B5" s="66">
        <v>50</v>
      </c>
      <c r="C5" s="42">
        <f>SUM(C6+C21)</f>
        <v>75000</v>
      </c>
      <c r="D5" s="42">
        <f>SUM(D6+D21)</f>
        <v>4027000</v>
      </c>
    </row>
    <row r="6" spans="1:4" ht="16.5" thickTop="1">
      <c r="A6" s="11" t="s">
        <v>9</v>
      </c>
      <c r="B6" s="12">
        <v>500</v>
      </c>
      <c r="C6" s="25">
        <f>SUM(C18+C7)</f>
        <v>56000</v>
      </c>
      <c r="D6" s="25">
        <f>SUM(D18+D7)</f>
        <v>3005000</v>
      </c>
    </row>
    <row r="7" spans="1:4" ht="15.75">
      <c r="A7" s="11" t="s">
        <v>10</v>
      </c>
      <c r="B7" s="13">
        <v>5002</v>
      </c>
      <c r="C7" s="25">
        <f>SUM(C8+C10+C14+C16+C12)</f>
        <v>56000</v>
      </c>
      <c r="D7" s="25">
        <f>SUM(D8+D10+D14+D16+D12)</f>
        <v>3005000</v>
      </c>
    </row>
    <row r="8" spans="1:4" ht="15">
      <c r="A8" s="14" t="s">
        <v>11</v>
      </c>
      <c r="B8" s="15">
        <v>50021</v>
      </c>
      <c r="C8" s="26">
        <f>SUM(C9:C9)</f>
        <v>56000</v>
      </c>
      <c r="D8" s="26">
        <f>SUM(D9:D9)</f>
        <v>271000</v>
      </c>
    </row>
    <row r="9" spans="1:4" ht="12.75">
      <c r="A9" s="16" t="s">
        <v>12</v>
      </c>
      <c r="B9" s="17">
        <v>500210</v>
      </c>
      <c r="C9" s="27">
        <v>56000</v>
      </c>
      <c r="D9" s="27">
        <v>271000</v>
      </c>
    </row>
    <row r="10" spans="1:4" ht="15">
      <c r="A10" s="14" t="s">
        <v>13</v>
      </c>
      <c r="B10" s="15">
        <v>50024</v>
      </c>
      <c r="C10" s="26">
        <f>SUM(C11:C11)</f>
        <v>0</v>
      </c>
      <c r="D10" s="26">
        <f>SUM(D11:D11)</f>
        <v>225000</v>
      </c>
    </row>
    <row r="11" spans="1:4" ht="12.75">
      <c r="A11" s="16" t="s">
        <v>12</v>
      </c>
      <c r="B11" s="17">
        <f>500240</f>
        <v>500240</v>
      </c>
      <c r="C11" s="27"/>
      <c r="D11" s="27">
        <v>225000</v>
      </c>
    </row>
    <row r="12" spans="1:4" ht="15">
      <c r="A12" s="14" t="s">
        <v>76</v>
      </c>
      <c r="B12" s="15">
        <v>50026</v>
      </c>
      <c r="C12" s="26">
        <f>SUM(C13:C13)</f>
        <v>0</v>
      </c>
      <c r="D12" s="26">
        <f>SUM(D13:D13)</f>
        <v>1348000</v>
      </c>
    </row>
    <row r="13" spans="1:4" ht="12.75">
      <c r="A13" s="16" t="s">
        <v>12</v>
      </c>
      <c r="B13" s="17">
        <f>500260</f>
        <v>500260</v>
      </c>
      <c r="C13" s="27"/>
      <c r="D13" s="27">
        <v>1348000</v>
      </c>
    </row>
    <row r="14" spans="1:4" ht="15">
      <c r="A14" s="14" t="s">
        <v>14</v>
      </c>
      <c r="B14" s="15">
        <v>50025</v>
      </c>
      <c r="C14" s="26">
        <f>SUM(C15:C15)</f>
        <v>0</v>
      </c>
      <c r="D14" s="26">
        <f>SUM(D15:D15)</f>
        <v>704000</v>
      </c>
    </row>
    <row r="15" spans="1:4" ht="12.75">
      <c r="A15" s="16" t="s">
        <v>12</v>
      </c>
      <c r="B15" s="17">
        <v>500250</v>
      </c>
      <c r="C15" s="27"/>
      <c r="D15" s="27">
        <v>704000</v>
      </c>
    </row>
    <row r="16" spans="1:4" ht="15">
      <c r="A16" s="14" t="s">
        <v>15</v>
      </c>
      <c r="B16" s="15">
        <v>50028</v>
      </c>
      <c r="C16" s="26">
        <f>SUM(C17:C17)</f>
        <v>0</v>
      </c>
      <c r="D16" s="26">
        <f>SUM(D17:D17)</f>
        <v>457000</v>
      </c>
    </row>
    <row r="17" spans="1:4" ht="12.75">
      <c r="A17" s="16" t="s">
        <v>12</v>
      </c>
      <c r="B17" s="17">
        <v>500280</v>
      </c>
      <c r="C17" s="27"/>
      <c r="D17" s="27">
        <v>457000</v>
      </c>
    </row>
    <row r="18" spans="1:4" ht="15">
      <c r="A18" s="14" t="s">
        <v>16</v>
      </c>
      <c r="B18" s="13">
        <v>5005</v>
      </c>
      <c r="C18" s="26"/>
      <c r="D18" s="26"/>
    </row>
    <row r="19" spans="1:4" ht="15.75">
      <c r="A19" s="11" t="s">
        <v>17</v>
      </c>
      <c r="B19" s="12">
        <v>505</v>
      </c>
      <c r="C19" s="28">
        <f>SUM(C20)</f>
        <v>0</v>
      </c>
      <c r="D19" s="28">
        <f>SUM(D20)</f>
        <v>0</v>
      </c>
    </row>
    <row r="20" spans="1:4" ht="15">
      <c r="A20" s="14" t="s">
        <v>18</v>
      </c>
      <c r="B20" s="18">
        <v>505040</v>
      </c>
      <c r="C20" s="26"/>
      <c r="D20" s="26"/>
    </row>
    <row r="21" spans="1:4" ht="34.5" customHeight="1">
      <c r="A21" s="19" t="s">
        <v>19</v>
      </c>
      <c r="B21" s="12">
        <v>506</v>
      </c>
      <c r="C21" s="28">
        <v>19000</v>
      </c>
      <c r="D21" s="28">
        <v>1022000</v>
      </c>
    </row>
    <row r="22" spans="1:4" ht="19.5" thickBot="1">
      <c r="A22" s="10" t="s">
        <v>20</v>
      </c>
      <c r="B22" s="20">
        <v>55</v>
      </c>
      <c r="C22" s="43">
        <f>SUM(C23+C32+C33+C35+C44+C46+C50+C54+C57+C59+C61)</f>
        <v>4700</v>
      </c>
      <c r="D22" s="43">
        <f>SUM(D23+D32+D33+D35+D44+D46+D50+D54+D57+D59+D61)</f>
        <v>1073000</v>
      </c>
    </row>
    <row r="23" spans="1:4" ht="15.75" thickTop="1">
      <c r="A23" s="14" t="s">
        <v>21</v>
      </c>
      <c r="B23" s="13">
        <v>5500</v>
      </c>
      <c r="C23" s="26">
        <f>SUM(C24:C31)</f>
        <v>2700</v>
      </c>
      <c r="D23" s="26">
        <f>SUM(D24:D31)</f>
        <v>40000</v>
      </c>
    </row>
    <row r="24" spans="1:4" ht="12.75">
      <c r="A24" s="16" t="s">
        <v>22</v>
      </c>
      <c r="B24" s="17">
        <v>550000</v>
      </c>
      <c r="C24" s="27">
        <v>500</v>
      </c>
      <c r="D24" s="27">
        <v>20000</v>
      </c>
    </row>
    <row r="25" spans="1:4" ht="12.75">
      <c r="A25" s="16" t="s">
        <v>23</v>
      </c>
      <c r="B25" s="17">
        <v>550001</v>
      </c>
      <c r="C25" s="27"/>
      <c r="D25" s="27"/>
    </row>
    <row r="26" spans="1:4" ht="12.75">
      <c r="A26" s="16" t="s">
        <v>24</v>
      </c>
      <c r="B26" s="17">
        <v>550010</v>
      </c>
      <c r="C26" s="27">
        <v>2000</v>
      </c>
      <c r="D26" s="27">
        <v>6000</v>
      </c>
    </row>
    <row r="27" spans="1:4" ht="12.75">
      <c r="A27" s="16" t="s">
        <v>25</v>
      </c>
      <c r="B27" s="17">
        <v>550011</v>
      </c>
      <c r="C27" s="27">
        <v>200</v>
      </c>
      <c r="D27" s="27">
        <v>1000</v>
      </c>
    </row>
    <row r="28" spans="1:4" ht="12.75">
      <c r="A28" s="16" t="s">
        <v>26</v>
      </c>
      <c r="B28" s="17">
        <v>550012</v>
      </c>
      <c r="C28" s="27"/>
      <c r="D28" s="27">
        <v>1000</v>
      </c>
    </row>
    <row r="29" spans="1:4" ht="12.75">
      <c r="A29" s="16" t="s">
        <v>27</v>
      </c>
      <c r="B29" s="17">
        <v>550013</v>
      </c>
      <c r="C29" s="27"/>
      <c r="D29" s="27"/>
    </row>
    <row r="30" spans="1:4" ht="12.75">
      <c r="A30" s="16" t="s">
        <v>28</v>
      </c>
      <c r="B30" s="17">
        <v>550040</v>
      </c>
      <c r="C30" s="27"/>
      <c r="D30" s="27">
        <v>10000</v>
      </c>
    </row>
    <row r="31" spans="1:4" ht="12.75">
      <c r="A31" s="16" t="s">
        <v>29</v>
      </c>
      <c r="B31" s="17">
        <v>550060</v>
      </c>
      <c r="C31" s="27"/>
      <c r="D31" s="27">
        <v>2000</v>
      </c>
    </row>
    <row r="32" spans="1:4" ht="15">
      <c r="A32" s="14" t="s">
        <v>30</v>
      </c>
      <c r="B32" s="13">
        <v>5503</v>
      </c>
      <c r="C32" s="26">
        <v>0</v>
      </c>
      <c r="D32" s="26">
        <v>0</v>
      </c>
    </row>
    <row r="33" spans="1:4" ht="15">
      <c r="A33" s="13" t="s">
        <v>31</v>
      </c>
      <c r="B33" s="13">
        <v>5504</v>
      </c>
      <c r="C33" s="26">
        <f>SUM(C34:C34)</f>
        <v>0</v>
      </c>
      <c r="D33" s="26">
        <f>SUM(D34:D34)</f>
        <v>0</v>
      </c>
    </row>
    <row r="34" spans="1:4" ht="12.75">
      <c r="A34" s="16" t="s">
        <v>32</v>
      </c>
      <c r="B34" s="17">
        <v>550400</v>
      </c>
      <c r="C34" s="27"/>
      <c r="D34" s="27"/>
    </row>
    <row r="35" spans="1:4" ht="15">
      <c r="A35" s="14" t="s">
        <v>33</v>
      </c>
      <c r="B35" s="13">
        <v>5511</v>
      </c>
      <c r="C35" s="26">
        <f>SUM(C36:C43)</f>
        <v>0</v>
      </c>
      <c r="D35" s="26">
        <f>SUM(D36:D43)</f>
        <v>445000</v>
      </c>
    </row>
    <row r="36" spans="1:4" ht="12.75">
      <c r="A36" s="16" t="s">
        <v>34</v>
      </c>
      <c r="B36" s="17">
        <v>551100</v>
      </c>
      <c r="C36" s="27"/>
      <c r="D36" s="27">
        <v>320000</v>
      </c>
    </row>
    <row r="37" spans="1:4" ht="12.75">
      <c r="A37" s="16" t="s">
        <v>35</v>
      </c>
      <c r="B37" s="17">
        <v>551101</v>
      </c>
      <c r="C37" s="27"/>
      <c r="D37" s="27">
        <v>65000</v>
      </c>
    </row>
    <row r="38" spans="1:4" ht="12.75">
      <c r="A38" s="16" t="s">
        <v>36</v>
      </c>
      <c r="B38" s="17">
        <v>551102</v>
      </c>
      <c r="C38" s="27"/>
      <c r="D38" s="27">
        <v>30000</v>
      </c>
    </row>
    <row r="39" spans="1:4" ht="12.75">
      <c r="A39" s="16" t="s">
        <v>37</v>
      </c>
      <c r="B39" s="17">
        <v>551103</v>
      </c>
      <c r="C39" s="27"/>
      <c r="D39" s="27">
        <v>30000</v>
      </c>
    </row>
    <row r="40" spans="1:4" ht="12.75">
      <c r="A40" s="16" t="s">
        <v>38</v>
      </c>
      <c r="B40" s="17">
        <v>551104</v>
      </c>
      <c r="C40" s="27"/>
      <c r="D40" s="27"/>
    </row>
    <row r="41" spans="1:4" ht="12.75">
      <c r="A41" s="16" t="s">
        <v>39</v>
      </c>
      <c r="B41" s="17">
        <v>551105</v>
      </c>
      <c r="C41" s="27"/>
      <c r="D41" s="27"/>
    </row>
    <row r="42" spans="1:4" ht="12.75">
      <c r="A42" s="16" t="s">
        <v>40</v>
      </c>
      <c r="B42" s="17">
        <v>551106</v>
      </c>
      <c r="C42" s="27"/>
      <c r="D42" s="27"/>
    </row>
    <row r="43" spans="1:4" ht="12.75">
      <c r="A43" s="16" t="s">
        <v>41</v>
      </c>
      <c r="B43" s="17">
        <v>551109</v>
      </c>
      <c r="C43" s="27"/>
      <c r="D43" s="27"/>
    </row>
    <row r="44" spans="1:4" ht="15">
      <c r="A44" s="13" t="s">
        <v>60</v>
      </c>
      <c r="B44" s="13">
        <v>5512</v>
      </c>
      <c r="C44" s="26">
        <f>SUM(C45:C45)</f>
        <v>0</v>
      </c>
      <c r="D44" s="26">
        <f>SUM(D45:D45)</f>
        <v>0</v>
      </c>
    </row>
    <row r="45" spans="1:4" ht="12.75">
      <c r="A45" s="16" t="s">
        <v>72</v>
      </c>
      <c r="B45" s="21">
        <v>551290</v>
      </c>
      <c r="C45" s="27"/>
      <c r="D45" s="27"/>
    </row>
    <row r="46" spans="1:4" ht="15">
      <c r="A46" s="13" t="s">
        <v>42</v>
      </c>
      <c r="B46" s="13">
        <v>5514</v>
      </c>
      <c r="C46" s="26">
        <f>SUM(C47:C49)</f>
        <v>2000</v>
      </c>
      <c r="D46" s="26">
        <f>SUM(D47:D49)</f>
        <v>0</v>
      </c>
    </row>
    <row r="47" spans="1:4" ht="12.75">
      <c r="A47" s="16" t="s">
        <v>43</v>
      </c>
      <c r="B47" s="17">
        <v>551400</v>
      </c>
      <c r="C47" s="27">
        <v>2000</v>
      </c>
      <c r="D47" s="27"/>
    </row>
    <row r="48" spans="1:4" ht="12.75">
      <c r="A48" s="16" t="s">
        <v>44</v>
      </c>
      <c r="B48" s="17">
        <v>551460</v>
      </c>
      <c r="C48" s="27"/>
      <c r="D48" s="27"/>
    </row>
    <row r="49" spans="1:4" ht="15">
      <c r="A49" s="16" t="s">
        <v>45</v>
      </c>
      <c r="B49" s="21">
        <v>551490</v>
      </c>
      <c r="C49" s="29"/>
      <c r="D49" s="29"/>
    </row>
    <row r="50" spans="1:4" ht="15">
      <c r="A50" s="13" t="s">
        <v>46</v>
      </c>
      <c r="B50" s="13">
        <v>5515</v>
      </c>
      <c r="C50" s="26">
        <f>SUM(C51:C53)</f>
        <v>0</v>
      </c>
      <c r="D50" s="26">
        <f>SUM(D51:D53)</f>
        <v>200000</v>
      </c>
    </row>
    <row r="51" spans="1:4" ht="12.75">
      <c r="A51" s="16" t="s">
        <v>47</v>
      </c>
      <c r="B51" s="17">
        <v>551500</v>
      </c>
      <c r="C51" s="27"/>
      <c r="D51" s="27">
        <v>200000</v>
      </c>
    </row>
    <row r="52" spans="1:4" ht="12.75">
      <c r="A52" s="16" t="s">
        <v>48</v>
      </c>
      <c r="B52" s="17">
        <v>551560</v>
      </c>
      <c r="C52" s="27"/>
      <c r="D52" s="27"/>
    </row>
    <row r="53" spans="1:4" ht="12.75">
      <c r="A53" s="16" t="s">
        <v>49</v>
      </c>
      <c r="B53" s="17">
        <v>551590</v>
      </c>
      <c r="C53" s="27"/>
      <c r="D53" s="27"/>
    </row>
    <row r="54" spans="1:4" ht="15">
      <c r="A54" s="13" t="s">
        <v>50</v>
      </c>
      <c r="B54" s="13">
        <v>5522</v>
      </c>
      <c r="C54" s="26">
        <f>SUM(C55:C56)</f>
        <v>0</v>
      </c>
      <c r="D54" s="26">
        <f>SUM(D55:D56)</f>
        <v>8000</v>
      </c>
    </row>
    <row r="55" spans="1:4" ht="12.75">
      <c r="A55" s="16" t="s">
        <v>51</v>
      </c>
      <c r="B55" s="17">
        <v>552200</v>
      </c>
      <c r="C55" s="27"/>
      <c r="D55" s="27">
        <v>8000</v>
      </c>
    </row>
    <row r="56" spans="1:4" ht="12.75">
      <c r="A56" s="16" t="s">
        <v>52</v>
      </c>
      <c r="B56" s="17">
        <v>552230</v>
      </c>
      <c r="C56" s="27"/>
      <c r="D56" s="27"/>
    </row>
    <row r="57" spans="1:4" ht="15">
      <c r="A57" s="13" t="s">
        <v>53</v>
      </c>
      <c r="B57" s="13">
        <v>5524</v>
      </c>
      <c r="C57" s="26">
        <f>SUM(C58:C58)</f>
        <v>0</v>
      </c>
      <c r="D57" s="26">
        <f>SUM(D58:D58)</f>
        <v>250000</v>
      </c>
    </row>
    <row r="58" spans="1:4" ht="12.75">
      <c r="A58" s="16" t="s">
        <v>54</v>
      </c>
      <c r="B58" s="17">
        <v>552490</v>
      </c>
      <c r="C58" s="27"/>
      <c r="D58" s="27">
        <v>250000</v>
      </c>
    </row>
    <row r="59" spans="1:4" ht="15">
      <c r="A59" s="13" t="s">
        <v>55</v>
      </c>
      <c r="B59" s="13">
        <v>5525</v>
      </c>
      <c r="C59" s="26">
        <f>SUM(C60)</f>
        <v>0</v>
      </c>
      <c r="D59" s="26">
        <f>SUM(D60)</f>
        <v>0</v>
      </c>
    </row>
    <row r="60" spans="1:4" ht="12.75">
      <c r="A60" s="16" t="s">
        <v>56</v>
      </c>
      <c r="B60" s="17">
        <v>552520</v>
      </c>
      <c r="C60" s="27"/>
      <c r="D60" s="27"/>
    </row>
    <row r="61" spans="1:4" ht="15">
      <c r="A61" s="13" t="s">
        <v>57</v>
      </c>
      <c r="B61" s="13">
        <v>5532</v>
      </c>
      <c r="C61" s="26">
        <f>SUM(C62:C63)</f>
        <v>0</v>
      </c>
      <c r="D61" s="26">
        <f>SUM(D62:D63)</f>
        <v>130000</v>
      </c>
    </row>
    <row r="62" spans="1:4" ht="12.75">
      <c r="A62" s="16" t="s">
        <v>58</v>
      </c>
      <c r="B62" s="17">
        <v>553200</v>
      </c>
      <c r="C62" s="27"/>
      <c r="D62" s="27">
        <v>130000</v>
      </c>
    </row>
    <row r="63" spans="1:4" ht="12.75">
      <c r="A63" s="16" t="s">
        <v>59</v>
      </c>
      <c r="B63" s="17">
        <v>553290</v>
      </c>
      <c r="C63" s="27"/>
      <c r="D63" s="27"/>
    </row>
    <row r="64" spans="1:4" ht="19.5" thickBot="1">
      <c r="A64" s="10" t="s">
        <v>96</v>
      </c>
      <c r="B64" s="20">
        <v>6</v>
      </c>
      <c r="C64" s="43">
        <f>SUM(C65+C74+C75+C77+C86+C88+C92+C96+C99+C101+C103)</f>
        <v>300</v>
      </c>
      <c r="D64" s="43">
        <f>SUM(D65+D74+D75+D77+D86+D88+D92+D96+D99+D101+D103)</f>
        <v>0</v>
      </c>
    </row>
    <row r="65" spans="1:4" ht="15.75" thickTop="1">
      <c r="A65" s="13" t="s">
        <v>78</v>
      </c>
      <c r="B65" s="13">
        <v>601</v>
      </c>
      <c r="C65" s="26">
        <f>SUM(C66)</f>
        <v>300</v>
      </c>
      <c r="D65" s="26">
        <f>SUM(D66)</f>
        <v>0</v>
      </c>
    </row>
    <row r="66" spans="1:4" ht="15.75">
      <c r="A66" s="22" t="s">
        <v>77</v>
      </c>
      <c r="B66" s="21">
        <v>601070</v>
      </c>
      <c r="C66" s="67">
        <v>300</v>
      </c>
      <c r="D66" s="30"/>
    </row>
    <row r="67" spans="1:4" ht="15">
      <c r="A67" s="23"/>
      <c r="B67" s="23"/>
      <c r="C67" s="29"/>
      <c r="D67" s="29"/>
    </row>
    <row r="68" spans="1:4" ht="12.75">
      <c r="A68" s="24"/>
      <c r="B68" s="24"/>
      <c r="C68" s="27"/>
      <c r="D68" s="27"/>
    </row>
    <row r="69" spans="1:4" ht="12.75">
      <c r="A69" s="24"/>
      <c r="B69" s="24"/>
      <c r="C69" s="27"/>
      <c r="D69" s="27"/>
    </row>
    <row r="70" spans="1:4" ht="12.75">
      <c r="A70" s="24"/>
      <c r="B70" s="24"/>
      <c r="C70" s="27"/>
      <c r="D70" s="27"/>
    </row>
    <row r="71" spans="1:4" ht="15">
      <c r="A71" s="23"/>
      <c r="B71" s="23"/>
      <c r="C71" s="29"/>
      <c r="D71" s="29"/>
    </row>
    <row r="72" spans="1:4" ht="12.75">
      <c r="A72" s="24"/>
      <c r="B72" s="24"/>
      <c r="C72" s="27"/>
      <c r="D72" s="27"/>
    </row>
    <row r="73" spans="1:4" ht="12.75">
      <c r="A73" s="24"/>
      <c r="B73" s="24"/>
      <c r="C73" s="27"/>
      <c r="D73" s="27"/>
    </row>
    <row r="74" spans="1:4" ht="12.75">
      <c r="A74" s="22"/>
      <c r="B74" s="24"/>
      <c r="C74" s="27"/>
      <c r="D74" s="27"/>
    </row>
  </sheetData>
  <printOptions gridLines="1"/>
  <pageMargins left="0.9448818897637796" right="0.35433070866141736" top="0.984251968503937" bottom="0.984251968503937" header="0.5118110236220472" footer="0.5118110236220472"/>
  <pageSetup fitToHeight="1" fitToWidth="1" horizontalDpi="360" verticalDpi="360" orientation="portrait" paperSize="9" scale="73" r:id="rId1"/>
  <headerFooter alignWithMargins="0">
    <oddHeader>&amp;CKummeli 5 eelarve eelnõu</oddHeader>
    <oddFooter xml:space="preserve">&amp;L&amp;F  &amp;D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F3" sqref="F3"/>
    </sheetView>
  </sheetViews>
  <sheetFormatPr defaultColWidth="9.140625" defaultRowHeight="12.75"/>
  <cols>
    <col min="1" max="1" width="27.00390625" style="0" customWidth="1"/>
    <col min="2" max="2" width="17.7109375" style="41" customWidth="1"/>
    <col min="3" max="3" width="17.7109375" style="0" customWidth="1"/>
    <col min="4" max="4" width="17.57421875" style="0" customWidth="1"/>
    <col min="5" max="5" width="15.00390625" style="77" customWidth="1"/>
    <col min="6" max="6" width="25.140625" style="41" customWidth="1"/>
    <col min="7" max="7" width="12.140625" style="0" bestFit="1" customWidth="1"/>
    <col min="8" max="8" width="14.00390625" style="0" bestFit="1" customWidth="1"/>
  </cols>
  <sheetData>
    <row r="1" spans="1:6" ht="15">
      <c r="A1" s="3" t="s">
        <v>79</v>
      </c>
      <c r="B1" s="68"/>
      <c r="C1" s="2"/>
      <c r="D1" s="1"/>
      <c r="F1" s="45"/>
    </row>
    <row r="2" spans="1:6" ht="25.5">
      <c r="A2" s="4" t="s">
        <v>67</v>
      </c>
      <c r="B2" s="69" t="s">
        <v>61</v>
      </c>
      <c r="C2" s="31" t="s">
        <v>62</v>
      </c>
      <c r="D2" s="32" t="s">
        <v>63</v>
      </c>
      <c r="E2" s="78" t="s">
        <v>64</v>
      </c>
      <c r="F2" s="45" t="s">
        <v>95</v>
      </c>
    </row>
    <row r="3" spans="1:6" s="16" customFormat="1" ht="15">
      <c r="A3" s="48" t="s">
        <v>84</v>
      </c>
      <c r="B3" s="68">
        <v>1</v>
      </c>
      <c r="C3" s="49">
        <v>14000</v>
      </c>
      <c r="D3" s="49">
        <v>4</v>
      </c>
      <c r="E3" s="79">
        <f>SUM(B3*C3*D3)</f>
        <v>56000</v>
      </c>
      <c r="F3" s="45" t="s">
        <v>104</v>
      </c>
    </row>
    <row r="4" spans="1:6" s="35" customFormat="1" ht="15">
      <c r="A4" s="33"/>
      <c r="B4" s="75">
        <f>SUM(B3:B3)</f>
        <v>1</v>
      </c>
      <c r="C4" s="36"/>
      <c r="D4" s="40" t="s">
        <v>71</v>
      </c>
      <c r="E4" s="80">
        <f>SUM(E3:E3)</f>
        <v>56000</v>
      </c>
      <c r="F4" s="46"/>
    </row>
    <row r="5" spans="1:6" s="35" customFormat="1" ht="14.25">
      <c r="A5" s="6"/>
      <c r="B5" s="71"/>
      <c r="C5" s="37"/>
      <c r="D5" s="22" t="s">
        <v>65</v>
      </c>
      <c r="E5" s="81">
        <f>SUM(E4)*0.33</f>
        <v>18480</v>
      </c>
      <c r="F5" s="46"/>
    </row>
    <row r="6" spans="1:6" s="35" customFormat="1" ht="14.25">
      <c r="A6" s="6"/>
      <c r="B6" s="71"/>
      <c r="C6" s="38"/>
      <c r="D6" s="22" t="s">
        <v>102</v>
      </c>
      <c r="E6" s="81">
        <f>SUM(E4)*0.01</f>
        <v>560</v>
      </c>
      <c r="F6" s="46"/>
    </row>
    <row r="7" spans="1:6" s="35" customFormat="1" ht="15">
      <c r="A7" s="33"/>
      <c r="B7" s="70"/>
      <c r="C7" s="34"/>
      <c r="D7" s="40" t="s">
        <v>66</v>
      </c>
      <c r="E7" s="82">
        <f>SUM(E4:E6)</f>
        <v>75040</v>
      </c>
      <c r="F7" s="46"/>
    </row>
    <row r="9" spans="1:6" ht="15">
      <c r="A9" s="3" t="s">
        <v>98</v>
      </c>
      <c r="B9" s="68"/>
      <c r="C9" s="2"/>
      <c r="D9" s="1"/>
      <c r="F9" s="45"/>
    </row>
    <row r="10" spans="1:6" ht="25.5">
      <c r="A10" s="4" t="s">
        <v>67</v>
      </c>
      <c r="B10" s="69" t="s">
        <v>61</v>
      </c>
      <c r="C10" s="31" t="s">
        <v>62</v>
      </c>
      <c r="D10" s="32" t="s">
        <v>63</v>
      </c>
      <c r="E10" s="78" t="s">
        <v>64</v>
      </c>
      <c r="F10" s="45" t="s">
        <v>95</v>
      </c>
    </row>
    <row r="11" spans="1:8" s="16" customFormat="1" ht="15">
      <c r="A11" s="48" t="s">
        <v>84</v>
      </c>
      <c r="B11" s="72">
        <v>1</v>
      </c>
      <c r="C11" s="49">
        <v>14000</v>
      </c>
      <c r="D11" s="49">
        <v>12</v>
      </c>
      <c r="E11" s="79">
        <f>SUM(B11*C11*D11)</f>
        <v>168000</v>
      </c>
      <c r="F11" s="45"/>
      <c r="H11" s="76"/>
    </row>
    <row r="12" spans="1:8" ht="14.25">
      <c r="A12" s="6" t="s">
        <v>73</v>
      </c>
      <c r="B12" s="72">
        <v>0.75</v>
      </c>
      <c r="C12" s="49">
        <v>11500</v>
      </c>
      <c r="D12" s="49">
        <v>12</v>
      </c>
      <c r="E12" s="79">
        <f>SUM(B12*C12*D12)</f>
        <v>103500</v>
      </c>
      <c r="F12" s="45"/>
      <c r="H12" s="47"/>
    </row>
    <row r="13" spans="1:6" ht="14.25">
      <c r="A13" s="6" t="s">
        <v>85</v>
      </c>
      <c r="B13" s="72">
        <v>1</v>
      </c>
      <c r="C13" s="49">
        <v>11500</v>
      </c>
      <c r="D13" s="49">
        <v>12</v>
      </c>
      <c r="E13" s="79">
        <f>SUM(B13*C13*D13)</f>
        <v>138000</v>
      </c>
      <c r="F13" s="45"/>
    </row>
    <row r="14" spans="1:8" ht="25.5">
      <c r="A14" s="6" t="s">
        <v>103</v>
      </c>
      <c r="B14" s="72">
        <v>0.5</v>
      </c>
      <c r="C14" s="49">
        <v>9360</v>
      </c>
      <c r="D14" s="49">
        <v>12</v>
      </c>
      <c r="E14" s="79">
        <f>SUM(B14*C14*D14)</f>
        <v>56160</v>
      </c>
      <c r="F14" s="50" t="s">
        <v>99</v>
      </c>
      <c r="H14" s="47"/>
    </row>
    <row r="15" spans="1:6" ht="25.5">
      <c r="A15" s="6" t="s">
        <v>83</v>
      </c>
      <c r="B15" s="73">
        <v>12</v>
      </c>
      <c r="C15" s="49">
        <v>9360</v>
      </c>
      <c r="D15" s="49">
        <v>12</v>
      </c>
      <c r="E15" s="79">
        <f>SUM(B15*C15*D15)</f>
        <v>1347840</v>
      </c>
      <c r="F15" s="50" t="s">
        <v>99</v>
      </c>
    </row>
    <row r="16" spans="1:8" ht="25.5">
      <c r="A16" s="6" t="s">
        <v>80</v>
      </c>
      <c r="B16" s="72">
        <v>0.75</v>
      </c>
      <c r="C16" s="49">
        <v>9360</v>
      </c>
      <c r="D16" s="49">
        <v>12</v>
      </c>
      <c r="E16" s="79">
        <f aca="true" t="shared" si="0" ref="E16:E27">SUM(B16*C16*D16)</f>
        <v>84240</v>
      </c>
      <c r="F16" s="50" t="s">
        <v>99</v>
      </c>
      <c r="H16" s="47"/>
    </row>
    <row r="17" spans="1:8" ht="25.5">
      <c r="A17" s="6" t="s">
        <v>81</v>
      </c>
      <c r="B17" s="72">
        <v>0.75</v>
      </c>
      <c r="C17" s="49">
        <v>9360</v>
      </c>
      <c r="D17" s="49">
        <v>12</v>
      </c>
      <c r="E17" s="79">
        <f t="shared" si="0"/>
        <v>84240</v>
      </c>
      <c r="F17" s="50" t="s">
        <v>99</v>
      </c>
      <c r="G17" s="47"/>
      <c r="H17" s="47"/>
    </row>
    <row r="18" spans="1:6" ht="25.5">
      <c r="A18" s="6" t="s">
        <v>82</v>
      </c>
      <c r="B18" s="73">
        <v>8</v>
      </c>
      <c r="C18" s="49">
        <v>5500</v>
      </c>
      <c r="D18" s="49">
        <v>12</v>
      </c>
      <c r="E18" s="79">
        <f t="shared" si="0"/>
        <v>528000</v>
      </c>
      <c r="F18" s="50" t="s">
        <v>100</v>
      </c>
    </row>
    <row r="19" spans="1:8" ht="14.25">
      <c r="A19" s="6" t="s">
        <v>0</v>
      </c>
      <c r="B19" s="72">
        <v>0.5</v>
      </c>
      <c r="C19" s="49">
        <v>6300</v>
      </c>
      <c r="D19" s="49">
        <v>12</v>
      </c>
      <c r="E19" s="79">
        <f t="shared" si="0"/>
        <v>37800</v>
      </c>
      <c r="F19" s="45"/>
      <c r="H19" s="47"/>
    </row>
    <row r="20" spans="1:8" ht="14.25">
      <c r="A20" s="6" t="s">
        <v>2</v>
      </c>
      <c r="B20" s="72">
        <v>2</v>
      </c>
      <c r="C20" s="49">
        <v>6000</v>
      </c>
      <c r="D20" s="49">
        <v>12</v>
      </c>
      <c r="E20" s="79">
        <f t="shared" si="0"/>
        <v>144000</v>
      </c>
      <c r="F20" s="45"/>
      <c r="H20" s="47"/>
    </row>
    <row r="21" spans="1:6" ht="14.25">
      <c r="A21" s="6" t="s">
        <v>1</v>
      </c>
      <c r="B21" s="72">
        <v>0.5</v>
      </c>
      <c r="C21" s="49">
        <v>4350</v>
      </c>
      <c r="D21" s="49">
        <v>12</v>
      </c>
      <c r="E21" s="79">
        <f t="shared" si="0"/>
        <v>26100</v>
      </c>
      <c r="F21" s="45" t="s">
        <v>101</v>
      </c>
    </row>
    <row r="22" spans="1:6" ht="14.25">
      <c r="A22" s="6" t="s">
        <v>88</v>
      </c>
      <c r="B22" s="72">
        <v>0.5</v>
      </c>
      <c r="C22" s="49">
        <v>4350</v>
      </c>
      <c r="D22" s="49">
        <v>12</v>
      </c>
      <c r="E22" s="79">
        <f t="shared" si="0"/>
        <v>26100</v>
      </c>
      <c r="F22" s="45" t="s">
        <v>89</v>
      </c>
    </row>
    <row r="23" spans="1:6" ht="14.25">
      <c r="A23" s="6" t="s">
        <v>90</v>
      </c>
      <c r="B23" s="72">
        <v>0.5</v>
      </c>
      <c r="C23" s="49">
        <v>4350</v>
      </c>
      <c r="D23" s="49">
        <v>12</v>
      </c>
      <c r="E23" s="79">
        <f t="shared" si="0"/>
        <v>26100</v>
      </c>
      <c r="F23" s="45" t="s">
        <v>89</v>
      </c>
    </row>
    <row r="24" spans="1:6" ht="14.25">
      <c r="A24" s="6" t="s">
        <v>74</v>
      </c>
      <c r="B24" s="72">
        <v>0.5</v>
      </c>
      <c r="C24" s="49">
        <v>4350</v>
      </c>
      <c r="D24" s="49">
        <v>12</v>
      </c>
      <c r="E24" s="79">
        <f t="shared" si="0"/>
        <v>26100</v>
      </c>
      <c r="F24" s="45" t="s">
        <v>89</v>
      </c>
    </row>
    <row r="25" spans="1:6" ht="14.25">
      <c r="A25" s="6" t="s">
        <v>3</v>
      </c>
      <c r="B25" s="72">
        <v>1</v>
      </c>
      <c r="C25" s="49">
        <v>4350</v>
      </c>
      <c r="D25" s="49">
        <v>12</v>
      </c>
      <c r="E25" s="79">
        <f t="shared" si="0"/>
        <v>52200</v>
      </c>
      <c r="F25" s="45" t="s">
        <v>89</v>
      </c>
    </row>
    <row r="26" spans="1:6" ht="14.25">
      <c r="A26" s="6" t="s">
        <v>86</v>
      </c>
      <c r="B26" s="72">
        <v>1</v>
      </c>
      <c r="C26" s="49">
        <v>4350</v>
      </c>
      <c r="D26" s="49">
        <v>12</v>
      </c>
      <c r="E26" s="79">
        <f t="shared" si="0"/>
        <v>52200</v>
      </c>
      <c r="F26" s="45" t="s">
        <v>89</v>
      </c>
    </row>
    <row r="27" spans="1:8" ht="14.25">
      <c r="A27" s="6" t="s">
        <v>87</v>
      </c>
      <c r="B27" s="72">
        <v>2</v>
      </c>
      <c r="C27" s="49">
        <v>4350</v>
      </c>
      <c r="D27" s="49">
        <v>12</v>
      </c>
      <c r="E27" s="79">
        <f t="shared" si="0"/>
        <v>104400</v>
      </c>
      <c r="F27" s="45" t="s">
        <v>89</v>
      </c>
      <c r="H27" s="47"/>
    </row>
    <row r="28" spans="1:8" s="35" customFormat="1" ht="15">
      <c r="A28" s="33"/>
      <c r="B28" s="74">
        <f>SUM(B11:B27)</f>
        <v>33.25</v>
      </c>
      <c r="C28" s="36"/>
      <c r="D28" s="40" t="s">
        <v>71</v>
      </c>
      <c r="E28" s="80">
        <f>SUM(E11:E27)</f>
        <v>3004980</v>
      </c>
      <c r="F28" s="46"/>
      <c r="G28" s="54"/>
      <c r="H28" s="54"/>
    </row>
    <row r="29" spans="1:6" s="35" customFormat="1" ht="14.25">
      <c r="A29" s="6"/>
      <c r="B29" s="71"/>
      <c r="C29" s="37"/>
      <c r="D29" s="22" t="s">
        <v>65</v>
      </c>
      <c r="E29" s="81">
        <f>SUM(E28)*0.33</f>
        <v>991643.4</v>
      </c>
      <c r="F29" s="46"/>
    </row>
    <row r="30" spans="1:6" s="35" customFormat="1" ht="14.25">
      <c r="A30" s="6"/>
      <c r="B30" s="71"/>
      <c r="C30" s="38"/>
      <c r="D30" s="22" t="s">
        <v>102</v>
      </c>
      <c r="E30" s="81">
        <f>SUM(E28)*0.01</f>
        <v>30049.8</v>
      </c>
      <c r="F30" s="46"/>
    </row>
    <row r="31" spans="1:6" s="35" customFormat="1" ht="15">
      <c r="A31" s="33"/>
      <c r="B31" s="70"/>
      <c r="C31" s="34"/>
      <c r="D31" s="40" t="s">
        <v>66</v>
      </c>
      <c r="E31" s="82">
        <f>SUM(E28:E30)</f>
        <v>4026673.1999999997</v>
      </c>
      <c r="F31" s="46"/>
    </row>
    <row r="33" ht="12.75">
      <c r="E33" s="83"/>
    </row>
  </sheetData>
  <printOptions gridLines="1"/>
  <pageMargins left="0.75" right="0.75" top="1" bottom="1" header="0.5" footer="0.5"/>
  <pageSetup fitToHeight="1" fitToWidth="1" horizontalDpi="360" verticalDpi="360" orientation="portrait" paperSize="9" scale="73" r:id="rId1"/>
  <headerFooter alignWithMargins="0">
    <oddHeader>&amp;CKummeli 5</oddHeader>
    <oddFooter>&amp;L&amp;F&amp;D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workbookViewId="0" topLeftCell="A1">
      <selection activeCell="A32" sqref="A32"/>
    </sheetView>
  </sheetViews>
  <sheetFormatPr defaultColWidth="9.140625" defaultRowHeight="12.75"/>
  <cols>
    <col min="1" max="1" width="38.421875" style="0" customWidth="1"/>
    <col min="2" max="2" width="15.7109375" style="0" customWidth="1"/>
    <col min="3" max="3" width="16.421875" style="0" customWidth="1"/>
    <col min="4" max="4" width="12.421875" style="0" bestFit="1" customWidth="1"/>
  </cols>
  <sheetData>
    <row r="1" ht="15.75">
      <c r="A1" s="55" t="s">
        <v>105</v>
      </c>
    </row>
    <row r="2" spans="1:3" ht="29.25" customHeight="1">
      <c r="A2" s="3" t="s">
        <v>68</v>
      </c>
      <c r="B2" s="3" t="s">
        <v>70</v>
      </c>
      <c r="C2" s="84">
        <f>SUM(C4+C8+F3+C10)</f>
        <v>5000</v>
      </c>
    </row>
    <row r="3" spans="1:3" ht="12.75">
      <c r="A3" s="4"/>
      <c r="B3" s="39" t="s">
        <v>69</v>
      </c>
      <c r="C3" s="5"/>
    </row>
    <row r="4" spans="1:3" ht="15">
      <c r="A4" s="14" t="s">
        <v>21</v>
      </c>
      <c r="B4" s="13">
        <v>5500</v>
      </c>
      <c r="C4" s="26">
        <f>SUM(C5:C7)</f>
        <v>2700</v>
      </c>
    </row>
    <row r="5" spans="1:3" ht="12.75">
      <c r="A5" s="16" t="s">
        <v>22</v>
      </c>
      <c r="B5" s="17">
        <v>550000</v>
      </c>
      <c r="C5" s="27">
        <v>500</v>
      </c>
    </row>
    <row r="6" spans="1:3" ht="12.75">
      <c r="A6" s="16" t="s">
        <v>24</v>
      </c>
      <c r="B6" s="17">
        <v>550010</v>
      </c>
      <c r="C6" s="27">
        <v>2000</v>
      </c>
    </row>
    <row r="7" spans="1:3" ht="12.75">
      <c r="A7" s="16" t="s">
        <v>25</v>
      </c>
      <c r="B7" s="17">
        <v>550011</v>
      </c>
      <c r="C7" s="27">
        <v>200</v>
      </c>
    </row>
    <row r="8" spans="1:3" ht="45">
      <c r="A8" s="58" t="s">
        <v>94</v>
      </c>
      <c r="B8" s="13">
        <v>5514</v>
      </c>
      <c r="C8" s="26">
        <f>SUM(C9:C9)</f>
        <v>2000</v>
      </c>
    </row>
    <row r="9" spans="1:3" ht="21" customHeight="1">
      <c r="A9" s="16" t="s">
        <v>43</v>
      </c>
      <c r="B9" s="17">
        <v>551400</v>
      </c>
      <c r="C9" s="27">
        <v>2000</v>
      </c>
    </row>
    <row r="10" spans="1:3" ht="15">
      <c r="A10" s="13" t="s">
        <v>107</v>
      </c>
      <c r="B10" s="13">
        <v>601</v>
      </c>
      <c r="C10" s="26">
        <f>SUM(C11:C11)</f>
        <v>300</v>
      </c>
    </row>
    <row r="11" spans="1:3" ht="12.75">
      <c r="A11" s="16" t="s">
        <v>77</v>
      </c>
      <c r="B11" s="17">
        <v>601070</v>
      </c>
      <c r="C11" s="27">
        <v>300</v>
      </c>
    </row>
    <row r="12" spans="1:3" ht="15">
      <c r="A12" s="23"/>
      <c r="B12" s="23"/>
      <c r="C12" s="29"/>
    </row>
    <row r="13" ht="15.75">
      <c r="A13" s="55" t="s">
        <v>106</v>
      </c>
    </row>
    <row r="14" spans="1:3" ht="21.75" customHeight="1">
      <c r="A14" s="3" t="s">
        <v>68</v>
      </c>
      <c r="B14" s="3" t="s">
        <v>70</v>
      </c>
      <c r="C14" s="84">
        <f>SUM(C16+C23+C28+C30+C32+C34+C36)</f>
        <v>1073000</v>
      </c>
    </row>
    <row r="15" spans="1:3" ht="12.75">
      <c r="A15" s="4"/>
      <c r="B15" s="39" t="s">
        <v>69</v>
      </c>
      <c r="C15" s="5"/>
    </row>
    <row r="16" spans="1:3" ht="15">
      <c r="A16" s="14" t="s">
        <v>21</v>
      </c>
      <c r="B16" s="13">
        <v>5500</v>
      </c>
      <c r="C16" s="26">
        <f>SUM(C17:C22)</f>
        <v>40000</v>
      </c>
    </row>
    <row r="17" spans="1:3" ht="12.75">
      <c r="A17" s="16" t="s">
        <v>108</v>
      </c>
      <c r="B17" s="17">
        <v>550000</v>
      </c>
      <c r="C17" s="27">
        <v>20000</v>
      </c>
    </row>
    <row r="18" spans="1:3" ht="12.75">
      <c r="A18" s="16" t="s">
        <v>24</v>
      </c>
      <c r="B18" s="17">
        <v>550010</v>
      </c>
      <c r="C18" s="27">
        <v>6000</v>
      </c>
    </row>
    <row r="19" spans="1:3" ht="12.75">
      <c r="A19" s="16" t="s">
        <v>25</v>
      </c>
      <c r="B19" s="17">
        <v>550011</v>
      </c>
      <c r="C19" s="27">
        <v>1000</v>
      </c>
    </row>
    <row r="20" spans="1:3" ht="12.75">
      <c r="A20" s="16" t="s">
        <v>26</v>
      </c>
      <c r="B20" s="17">
        <v>550012</v>
      </c>
      <c r="C20" s="27">
        <v>1000</v>
      </c>
    </row>
    <row r="21" spans="1:3" ht="12.75">
      <c r="A21" s="16" t="s">
        <v>28</v>
      </c>
      <c r="B21" s="17">
        <v>550040</v>
      </c>
      <c r="C21" s="27">
        <v>10000</v>
      </c>
    </row>
    <row r="22" spans="1:3" ht="12.75">
      <c r="A22" s="16" t="s">
        <v>29</v>
      </c>
      <c r="B22" s="17">
        <v>550060</v>
      </c>
      <c r="C22" s="27">
        <v>2000</v>
      </c>
    </row>
    <row r="23" spans="1:3" ht="30">
      <c r="A23" s="56" t="s">
        <v>92</v>
      </c>
      <c r="B23" s="13">
        <v>5511</v>
      </c>
      <c r="C23" s="26">
        <f>SUM(C24:C27)</f>
        <v>445000</v>
      </c>
    </row>
    <row r="24" spans="1:3" ht="12.75">
      <c r="A24" s="16" t="s">
        <v>34</v>
      </c>
      <c r="B24" s="17">
        <v>551100</v>
      </c>
      <c r="C24" s="27">
        <v>320000</v>
      </c>
    </row>
    <row r="25" spans="1:3" ht="12.75">
      <c r="A25" s="16" t="s">
        <v>35</v>
      </c>
      <c r="B25" s="17">
        <v>551101</v>
      </c>
      <c r="C25" s="27">
        <v>65000</v>
      </c>
    </row>
    <row r="26" spans="1:3" ht="12.75">
      <c r="A26" s="16" t="s">
        <v>36</v>
      </c>
      <c r="B26" s="17">
        <v>551102</v>
      </c>
      <c r="C26" s="27">
        <v>30000</v>
      </c>
    </row>
    <row r="27" spans="1:3" ht="25.5">
      <c r="A27" s="57" t="s">
        <v>93</v>
      </c>
      <c r="B27" s="17">
        <v>551103</v>
      </c>
      <c r="C27" s="27">
        <v>30000</v>
      </c>
    </row>
    <row r="28" spans="1:3" ht="45">
      <c r="A28" s="58" t="s">
        <v>94</v>
      </c>
      <c r="B28" s="13">
        <v>5514</v>
      </c>
      <c r="C28" s="26">
        <f>SUM(C29:C29)</f>
        <v>0</v>
      </c>
    </row>
    <row r="29" spans="1:3" ht="12.75">
      <c r="A29" s="16" t="s">
        <v>43</v>
      </c>
      <c r="B29" s="17">
        <v>551400</v>
      </c>
      <c r="C29" s="27"/>
    </row>
    <row r="30" spans="1:3" ht="15">
      <c r="A30" s="13" t="s">
        <v>46</v>
      </c>
      <c r="B30" s="13">
        <v>5515</v>
      </c>
      <c r="C30" s="26">
        <f>SUM(C31:C31)</f>
        <v>200000</v>
      </c>
    </row>
    <row r="31" spans="1:3" ht="12.75">
      <c r="A31" s="16" t="s">
        <v>47</v>
      </c>
      <c r="B31" s="17">
        <v>551500</v>
      </c>
      <c r="C31" s="27">
        <v>200000</v>
      </c>
    </row>
    <row r="32" spans="1:3" ht="15">
      <c r="A32" s="13" t="s">
        <v>50</v>
      </c>
      <c r="B32" s="13">
        <v>5522</v>
      </c>
      <c r="C32" s="26">
        <f>SUM(C33:C33)</f>
        <v>8000</v>
      </c>
    </row>
    <row r="33" spans="1:3" ht="12.75">
      <c r="A33" s="16" t="s">
        <v>51</v>
      </c>
      <c r="B33" s="17">
        <v>552200</v>
      </c>
      <c r="C33" s="27">
        <v>8000</v>
      </c>
    </row>
    <row r="34" spans="1:3" ht="15">
      <c r="A34" s="13" t="s">
        <v>53</v>
      </c>
      <c r="B34" s="13">
        <v>5524</v>
      </c>
      <c r="C34" s="26">
        <f>SUM(C35:C35)</f>
        <v>250000</v>
      </c>
    </row>
    <row r="35" spans="1:3" ht="12.75">
      <c r="A35" s="16" t="s">
        <v>54</v>
      </c>
      <c r="B35" s="17">
        <v>552490</v>
      </c>
      <c r="C35" s="27">
        <v>250000</v>
      </c>
    </row>
    <row r="36" spans="1:3" ht="15">
      <c r="A36" s="13" t="s">
        <v>91</v>
      </c>
      <c r="B36" s="13">
        <v>5532</v>
      </c>
      <c r="C36" s="26">
        <f>SUM(C37:C37)</f>
        <v>130000</v>
      </c>
    </row>
    <row r="37" spans="1:3" ht="12.75">
      <c r="A37" s="16" t="s">
        <v>58</v>
      </c>
      <c r="B37" s="17">
        <v>553200</v>
      </c>
      <c r="C37" s="27">
        <v>130000</v>
      </c>
    </row>
  </sheetData>
  <printOptions gridLines="1"/>
  <pageMargins left="0.75" right="0.75" top="1" bottom="1" header="0.5" footer="0.5"/>
  <pageSetup fitToHeight="1" fitToWidth="1" horizontalDpi="360" verticalDpi="360" orientation="portrait" paperSize="9" r:id="rId1"/>
  <headerFooter alignWithMargins="0">
    <oddHeader>&amp;CKummeli 5</oddHeader>
    <oddFooter>&amp;L&amp;F&amp;D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Juhkam</dc:creator>
  <cp:keywords/>
  <dc:description/>
  <cp:lastModifiedBy>Kairit Peekman</cp:lastModifiedBy>
  <cp:lastPrinted>2009-04-29T14:04:54Z</cp:lastPrinted>
  <dcterms:created xsi:type="dcterms:W3CDTF">2006-05-09T10:57:41Z</dcterms:created>
  <dcterms:modified xsi:type="dcterms:W3CDTF">2009-04-29T14:17:13Z</dcterms:modified>
  <cp:category/>
  <cp:version/>
  <cp:contentType/>
  <cp:contentStatus/>
</cp:coreProperties>
</file>